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 defaultThemeVersion="124226"/>
  <xr:revisionPtr revIDLastSave="2894" documentId="13_ncr:1_{5DF322EB-D061-4737-81D3-E7DA06505D2E}" xr6:coauthVersionLast="47" xr6:coauthVersionMax="47" xr10:uidLastSave="{75DECBFF-5ACB-4A0F-8728-E0E9F46072C6}"/>
  <bookViews>
    <workbookView xWindow="28690" yWindow="1600" windowWidth="29020" windowHeight="15700" tabRatio="755" xr2:uid="{00000000-000D-0000-FFFF-FFFF00000000}"/>
  </bookViews>
  <sheets>
    <sheet name="BL3-6" sheetId="43" r:id="rId1"/>
    <sheet name="PL7-14" sheetId="46" r:id="rId2"/>
    <sheet name="CH15" sheetId="47" r:id="rId3"/>
    <sheet name="CH16" sheetId="48" r:id="rId4"/>
    <sheet name="CH17" sheetId="50" r:id="rId5"/>
    <sheet name="CF18-21" sheetId="51" r:id="rId6"/>
  </sheets>
  <definedNames>
    <definedName name="__FPMExcelClient_CellBasedFunctionStatus" localSheetId="0" hidden="1">"2_1_2_2_2_2"</definedName>
    <definedName name="__FPMExcelClient_RefreshTime" localSheetId="0">637121866833176000</definedName>
    <definedName name="EPMWorkbookOptions_1" hidden="1">"u1gAAB+LCAAAAAAABADtnOFvokoQwL9fcv+D8bvCCqI21AuitjQKPsD2Nc2FoKyVnIIHtLb//VtRFBR6to8zrtC0xu7MDsOP2Z1ll4X98TafFV6h45q2dV0EZbJYgNbYNkzr+br44k1KgCn+aH7/xj7Yzq+Rbf+SFh5SdQuonuVevbnmdXHqeYsrglgul+UlVbadZ6JCkoD4t99TxlM410um5Xq6NYbFbS3jz7WK6KiFAsvblgXHq2OqNv/i"</definedName>
    <definedName name="EPMWorkbookOptions_2" hidden="1">"ONDy7k249IURcVv39E0pKhf1OVwfbXskD84XL47pH2roQmfgwAlE9sawjBwqNrXuoK+1Brz4AEjtaVMJNCplwNTLoNYogyp5VSdBhXD1BTFajImf2hM/6K4+ERF7Zhr6yhH0/0SfufAnS6y82PnELRYzc6yH+B3tW2AjaiVUvDnlZsSTPQfWwHYMC0Si6NY0DGi1zTm0XN/dZNWdq25EB2kpU3u5tcHbM9tpes4LZIkYwUdV/bOIqXlwdpuK"</definedName>
    <definedName name="EPMWorkbookOptions_3" hidden="1">"CIIH37yu/mo7pof88q/HuvKBbK/+rfk8naE/T4EzFFjQuDWhozvjqbmz86HOEf50Tcf1QicUL98ztD3rZODHaoX1hpb5+wX6JDmel4aiyhJxwo9srK8g6iqqJKDqIGQg7tr6dSXHgE6TZIn1l1jr7mKmvw8cewEd770Jqkx1AkeTUpUx6BJdmTRK9SqEJVKHFdoY1ejaiFodOVorxnBPd7cXrg/nI9T5xahFgzxWAams64cwPW0g/iw/DTi5"</definedName>
    <definedName name="EPMWorkbookOptions_4" hidden="1">"I6q3AH1VujLHczfyAPUJB1USTAcx9b5TLaDu9soyZ9fFVewU9xrlx1f3uLos8aeTTpEK4sGQlRxJCAmokeufnMp+8+HR6CCnEqaicqqGJLhDYYljeuRQUvl7CbDd1todlRN64OtJkCTpOkkenwPBBebAHcdoyHK9noaEvkjBPW7Tp9PWREns4M7ljNqzyPUeVYH/cmOmqGqVpunjG3PlAhvzBmI0VnlJVLStCPOITReNKOVgYsEMhnKXy5Ec"</definedName>
    <definedName name="EPMWorkbookOptions_5" hidden="1">"JMQ8WGLIKFwP/2A5o1Q4bAuq0P5yJmRqgKzXa8dnQuoTmZCuNajKhGZKo9oIoExI1kojpkGVjMakpoO6ruvQOIdMuGZ40IL9ctxDNVUooqRkeQ4jDokgDrI8gRGLhJdIkEdJGEn3nrvDP0rOJ+21huguRe5w/2c6h2Eo6hPzOfTl3QIGFA/HrkiCe7CmC6XFXcQcTupQesJ9ziRgUsmZJMVJhcnTX4KbX0h/PKd2biT58YRL+tXLS38Bxb30"</definedName>
    <definedName name="EPMWorkbookOptions_6" hidden="1">"x6tDrod7rP4NJpoi9HHnckZtWFJUqXXX4U/5YA5zga14y3F/JaN1l+kxWxKY1fh+I8vRRNGoHQX7Cb/z6eEQVUE95Rildnm925rh3nqbtno6GfMwTRNItdrIcYQeNgQ5jnB0ZHcuOqH3UAXcgZxPkuv2pIcTprj65aW4FcG91ZJGI7M9WAyNDC+5xtBQ8M9u59N73cjScKCcsP9qXF7/tWa4twUmyxMPsUAyfMsSy6N/p7RyIJEAyRtMhEc+"</definedName>
    <definedName name="EPMWorkbookOptions_7" hidden="1">"Sk9w8wt5ThDVjsxLJ0x04DN7YDF5UHJDMbrg7Qcv9k/0poYkmGEPBDmX0IOBmV6PSUACyOzulU7uULAfG51P7pMHKj+UEV7+lGsx4AL3v4ZIojhFv73Mbu45QKHeYt9kU2PRf5RzFkFcPLRzFhsWQwV7FueT1lSh3zllPvvMFnBM7udWCKPD0QoJ6DLJ4B6laQPBfsUhVSBUmaRyIBEgILO3cAlN5h/sgZxPput3OGUod065TAc+s80bk7u3"</definedName>
    <definedName name="EPMWorkbookOptions_8" hidden="1">"AON6LPaoYj8WSw2Epgg3YptTsZ/FTbHNHqEU8SZeiSXiXusaKQ3UkbXDd96GCw/fk8vKcOJAdypZ0gJawVtMo4W+Hj+DurMyKlmK/goDzf1iXzd4ITBqqJ6PMdA+FET1l8bmqrGCe687pj6awT50nncWDsq/f9uZ3byAuPkft4AwcLtYAAA="</definedName>
    <definedName name="_xlnm.Print_Area" localSheetId="0">'BL3-6'!$A$1:$J$125</definedName>
    <definedName name="_xlnm.Print_Area" localSheetId="5">'CF18-21'!$A$1:$I$125</definedName>
    <definedName name="_xlnm.Print_Area" localSheetId="2">'CH15'!$A$1:$AN$38</definedName>
    <definedName name="_xlnm.Print_Area" localSheetId="4">'CH17'!$A$1:$AD$41</definedName>
    <definedName name="_xlnm.Print_Area" localSheetId="1">'PL7-14'!$A$1:$J$199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7" i="48" l="1"/>
  <c r="AH17" i="48"/>
  <c r="AD17" i="48"/>
  <c r="AB17" i="48"/>
  <c r="Z17" i="48"/>
  <c r="X17" i="48"/>
  <c r="V17" i="48"/>
  <c r="T17" i="48"/>
  <c r="R17" i="48"/>
  <c r="P17" i="48"/>
  <c r="N17" i="48"/>
  <c r="L17" i="48"/>
  <c r="J17" i="48"/>
  <c r="H17" i="48"/>
  <c r="F17" i="48"/>
  <c r="D17" i="48"/>
  <c r="C68" i="51" l="1"/>
  <c r="AB32" i="50" l="1"/>
  <c r="AD32" i="50" s="1"/>
  <c r="F41" i="50"/>
  <c r="I117" i="51"/>
  <c r="G117" i="51"/>
  <c r="E117" i="51"/>
  <c r="C117" i="51"/>
  <c r="I95" i="51"/>
  <c r="G95" i="51"/>
  <c r="E95" i="51"/>
  <c r="C95" i="51"/>
  <c r="I68" i="51"/>
  <c r="G68" i="51"/>
  <c r="E68" i="51"/>
  <c r="I31" i="51"/>
  <c r="I51" i="51" s="1"/>
  <c r="G31" i="51"/>
  <c r="G51" i="51" s="1"/>
  <c r="E31" i="51"/>
  <c r="E51" i="51" s="1"/>
  <c r="E108" i="51" s="1"/>
  <c r="E110" i="51" s="1"/>
  <c r="C31" i="51"/>
  <c r="C51" i="51" s="1"/>
  <c r="AB40" i="50"/>
  <c r="AD40" i="50" s="1"/>
  <c r="AB39" i="50"/>
  <c r="AD39" i="50" s="1"/>
  <c r="Z37" i="50"/>
  <c r="Z41" i="50" s="1"/>
  <c r="X37" i="50"/>
  <c r="X41" i="50" s="1"/>
  <c r="V37" i="50"/>
  <c r="V41" i="50" s="1"/>
  <c r="T37" i="50"/>
  <c r="T41" i="50" s="1"/>
  <c r="R37" i="50"/>
  <c r="R41" i="50" s="1"/>
  <c r="P37" i="50"/>
  <c r="P41" i="50" s="1"/>
  <c r="N37" i="50"/>
  <c r="N41" i="50" s="1"/>
  <c r="L37" i="50"/>
  <c r="L41" i="50" s="1"/>
  <c r="J37" i="50"/>
  <c r="J41" i="50" s="1"/>
  <c r="H37" i="50"/>
  <c r="H41" i="50" s="1"/>
  <c r="F37" i="50"/>
  <c r="D37" i="50"/>
  <c r="D41" i="50" s="1"/>
  <c r="AB36" i="50"/>
  <c r="AD36" i="50" s="1"/>
  <c r="AB34" i="50"/>
  <c r="AD34" i="50" s="1"/>
  <c r="T25" i="50"/>
  <c r="T19" i="50"/>
  <c r="T20" i="50" s="1"/>
  <c r="T29" i="50" s="1"/>
  <c r="N25" i="50"/>
  <c r="N19" i="50"/>
  <c r="N20" i="50" s="1"/>
  <c r="N29" i="50" s="1"/>
  <c r="J25" i="50"/>
  <c r="J19" i="50"/>
  <c r="J20" i="50" s="1"/>
  <c r="AF16" i="48"/>
  <c r="AH16" i="48" s="1"/>
  <c r="AL16" i="48" s="1"/>
  <c r="AF15" i="48"/>
  <c r="AH15" i="48"/>
  <c r="AL15" i="48" s="1"/>
  <c r="V34" i="48"/>
  <c r="V27" i="48"/>
  <c r="V21" i="48"/>
  <c r="V28" i="48" s="1"/>
  <c r="P34" i="48"/>
  <c r="P27" i="48"/>
  <c r="P21" i="48"/>
  <c r="P28" i="48" s="1"/>
  <c r="L34" i="48"/>
  <c r="L27" i="48"/>
  <c r="L21" i="48"/>
  <c r="AJ37" i="47"/>
  <c r="AJ36" i="47"/>
  <c r="AJ33" i="47"/>
  <c r="AJ32" i="47"/>
  <c r="AJ30" i="47"/>
  <c r="AJ26" i="47"/>
  <c r="AJ25" i="47"/>
  <c r="AJ24" i="47"/>
  <c r="AJ23" i="47"/>
  <c r="AJ19" i="47"/>
  <c r="AJ18" i="47"/>
  <c r="AJ15" i="47"/>
  <c r="V34" i="47"/>
  <c r="V27" i="47"/>
  <c r="V20" i="47"/>
  <c r="V28" i="47" s="1"/>
  <c r="P34" i="47"/>
  <c r="P27" i="47"/>
  <c r="P20" i="47"/>
  <c r="L34" i="47"/>
  <c r="L27" i="47"/>
  <c r="L20" i="47"/>
  <c r="L28" i="47" s="1"/>
  <c r="C108" i="51" l="1"/>
  <c r="C110" i="51" s="1"/>
  <c r="G108" i="51"/>
  <c r="G110" i="51" s="1"/>
  <c r="I108" i="51"/>
  <c r="I110" i="51" s="1"/>
  <c r="AB37" i="50"/>
  <c r="J29" i="50"/>
  <c r="L28" i="48"/>
  <c r="L38" i="48" s="1"/>
  <c r="V38" i="48"/>
  <c r="P38" i="48"/>
  <c r="P28" i="47"/>
  <c r="P38" i="47" s="1"/>
  <c r="V38" i="47"/>
  <c r="L38" i="47"/>
  <c r="AD37" i="50" l="1"/>
  <c r="AB41" i="50"/>
  <c r="AD41" i="50"/>
  <c r="AB28" i="50" l="1"/>
  <c r="AD28" i="50" s="1"/>
  <c r="AB27" i="50"/>
  <c r="AD27" i="50" s="1"/>
  <c r="Z25" i="50"/>
  <c r="X25" i="50"/>
  <c r="V25" i="50"/>
  <c r="R25" i="50"/>
  <c r="P25" i="50"/>
  <c r="L25" i="50"/>
  <c r="H25" i="50"/>
  <c r="F25" i="50"/>
  <c r="D25" i="50"/>
  <c r="AB24" i="50"/>
  <c r="AD24" i="50" s="1"/>
  <c r="AB22" i="50"/>
  <c r="AD22" i="50" s="1"/>
  <c r="Z19" i="50"/>
  <c r="Z20" i="50" s="1"/>
  <c r="Z29" i="50" s="1"/>
  <c r="X19" i="50"/>
  <c r="X20" i="50" s="1"/>
  <c r="V19" i="50"/>
  <c r="V20" i="50" s="1"/>
  <c r="R19" i="50"/>
  <c r="R20" i="50" s="1"/>
  <c r="P19" i="50"/>
  <c r="P20" i="50" s="1"/>
  <c r="L19" i="50"/>
  <c r="L20" i="50" s="1"/>
  <c r="H19" i="50"/>
  <c r="H20" i="50" s="1"/>
  <c r="F19" i="50"/>
  <c r="F20" i="50" s="1"/>
  <c r="D19" i="50"/>
  <c r="AB18" i="50"/>
  <c r="AD18" i="50" s="1"/>
  <c r="AB17" i="50"/>
  <c r="AD17" i="50" s="1"/>
  <c r="AB14" i="50"/>
  <c r="AD14" i="50" s="1"/>
  <c r="AF37" i="48"/>
  <c r="AF36" i="48"/>
  <c r="AD34" i="48"/>
  <c r="AB34" i="48"/>
  <c r="Z34" i="48"/>
  <c r="X34" i="48"/>
  <c r="T34" i="48"/>
  <c r="R34" i="48"/>
  <c r="N34" i="48"/>
  <c r="J34" i="48"/>
  <c r="H34" i="48"/>
  <c r="F34" i="48"/>
  <c r="D34" i="48"/>
  <c r="AF33" i="48"/>
  <c r="AF32" i="48"/>
  <c r="AJ34" i="48"/>
  <c r="AF30" i="48"/>
  <c r="AH30" i="48" s="1"/>
  <c r="AJ27" i="48"/>
  <c r="AD27" i="48"/>
  <c r="AB27" i="48"/>
  <c r="Z27" i="48"/>
  <c r="X27" i="48"/>
  <c r="T27" i="48"/>
  <c r="R27" i="48"/>
  <c r="N27" i="48"/>
  <c r="J27" i="48"/>
  <c r="H27" i="48"/>
  <c r="F27" i="48"/>
  <c r="D27" i="48"/>
  <c r="AF26" i="48"/>
  <c r="AF25" i="48"/>
  <c r="AF24" i="48"/>
  <c r="AH24" i="48" s="1"/>
  <c r="AJ21" i="48"/>
  <c r="AD21" i="48"/>
  <c r="AB21" i="48"/>
  <c r="Z21" i="48"/>
  <c r="X21" i="48"/>
  <c r="T21" i="48"/>
  <c r="R21" i="48"/>
  <c r="N21" i="48"/>
  <c r="J21" i="48"/>
  <c r="H21" i="48"/>
  <c r="F21" i="48"/>
  <c r="D21" i="48"/>
  <c r="AF20" i="48"/>
  <c r="AF17" i="48"/>
  <c r="AH37" i="47"/>
  <c r="AN37" i="47" s="1"/>
  <c r="AH36" i="47"/>
  <c r="AN36" i="47" s="1"/>
  <c r="AF34" i="47"/>
  <c r="AD34" i="47"/>
  <c r="AB34" i="47"/>
  <c r="Z34" i="47"/>
  <c r="X34" i="47"/>
  <c r="T34" i="47"/>
  <c r="R34" i="47"/>
  <c r="N34" i="47"/>
  <c r="J34" i="47"/>
  <c r="H34" i="47"/>
  <c r="F34" i="47"/>
  <c r="D34" i="47"/>
  <c r="AH33" i="47"/>
  <c r="AN33" i="47" s="1"/>
  <c r="AH32" i="47"/>
  <c r="AN32" i="47" s="1"/>
  <c r="AL34" i="47"/>
  <c r="AH30" i="47"/>
  <c r="AL27" i="47"/>
  <c r="AF27" i="47"/>
  <c r="AD27" i="47"/>
  <c r="AB27" i="47"/>
  <c r="Z27" i="47"/>
  <c r="X27" i="47"/>
  <c r="T27" i="47"/>
  <c r="R27" i="47"/>
  <c r="N27" i="47"/>
  <c r="J27" i="47"/>
  <c r="H27" i="47"/>
  <c r="F27" i="47"/>
  <c r="F28" i="47" s="1"/>
  <c r="D27" i="47"/>
  <c r="D28" i="47" s="1"/>
  <c r="AH26" i="47"/>
  <c r="AN26" i="47" s="1"/>
  <c r="AH25" i="47"/>
  <c r="AN25" i="47" s="1"/>
  <c r="AH24" i="47"/>
  <c r="AN24" i="47" s="1"/>
  <c r="AH23" i="47"/>
  <c r="AL20" i="47"/>
  <c r="AF20" i="47"/>
  <c r="AD20" i="47"/>
  <c r="AB20" i="47"/>
  <c r="Z20" i="47"/>
  <c r="X20" i="47"/>
  <c r="T20" i="47"/>
  <c r="T28" i="47" s="1"/>
  <c r="R20" i="47"/>
  <c r="N20" i="47"/>
  <c r="J20" i="47"/>
  <c r="H20" i="47"/>
  <c r="F20" i="47"/>
  <c r="D20" i="47"/>
  <c r="AH19" i="47"/>
  <c r="AN19" i="47" s="1"/>
  <c r="AH18" i="47"/>
  <c r="AH20" i="47" s="1"/>
  <c r="AH15" i="47"/>
  <c r="J199" i="46"/>
  <c r="H199" i="46"/>
  <c r="F199" i="46"/>
  <c r="D199" i="46"/>
  <c r="J185" i="46"/>
  <c r="H185" i="46"/>
  <c r="F185" i="46"/>
  <c r="D185" i="46"/>
  <c r="J171" i="46"/>
  <c r="H171" i="46"/>
  <c r="F171" i="46"/>
  <c r="D171" i="46"/>
  <c r="J145" i="46"/>
  <c r="J157" i="46" s="1"/>
  <c r="H145" i="46"/>
  <c r="H157" i="46" s="1"/>
  <c r="F145" i="46"/>
  <c r="F157" i="46" s="1"/>
  <c r="D145" i="46"/>
  <c r="D157" i="46" s="1"/>
  <c r="J127" i="46"/>
  <c r="H127" i="46"/>
  <c r="F127" i="46"/>
  <c r="D127" i="46"/>
  <c r="J115" i="46"/>
  <c r="H115" i="46"/>
  <c r="F115" i="46"/>
  <c r="D115" i="46"/>
  <c r="D131" i="46" s="1"/>
  <c r="J99" i="46"/>
  <c r="H99" i="46"/>
  <c r="F99" i="46"/>
  <c r="D99" i="46"/>
  <c r="J85" i="46"/>
  <c r="H85" i="46"/>
  <c r="F85" i="46"/>
  <c r="D85" i="46"/>
  <c r="J70" i="46"/>
  <c r="H70" i="46"/>
  <c r="F70" i="46"/>
  <c r="D70" i="46"/>
  <c r="J44" i="46"/>
  <c r="J56" i="46" s="1"/>
  <c r="H44" i="46"/>
  <c r="H56" i="46" s="1"/>
  <c r="F44" i="46"/>
  <c r="F56" i="46" s="1"/>
  <c r="D44" i="46"/>
  <c r="D56" i="46" s="1"/>
  <c r="J26" i="46"/>
  <c r="H26" i="46"/>
  <c r="F26" i="46"/>
  <c r="D26" i="46"/>
  <c r="J15" i="46"/>
  <c r="H15" i="46"/>
  <c r="F15" i="46"/>
  <c r="D15" i="46"/>
  <c r="D187" i="46" l="1"/>
  <c r="J186" i="46"/>
  <c r="D20" i="50"/>
  <c r="D29" i="50" s="1"/>
  <c r="L29" i="50"/>
  <c r="AB25" i="50"/>
  <c r="AD25" i="50" s="1"/>
  <c r="H29" i="50"/>
  <c r="F29" i="50"/>
  <c r="R29" i="50"/>
  <c r="V29" i="50"/>
  <c r="X29" i="50"/>
  <c r="P29" i="50"/>
  <c r="AB19" i="50"/>
  <c r="AB20" i="50" s="1"/>
  <c r="AB29" i="50" s="1"/>
  <c r="AD28" i="48"/>
  <c r="AD38" i="48" s="1"/>
  <c r="AH26" i="48"/>
  <c r="AL26" i="48" s="1"/>
  <c r="AH25" i="48"/>
  <c r="AL25" i="48" s="1"/>
  <c r="AH36" i="48"/>
  <c r="AL36" i="48" s="1"/>
  <c r="AF21" i="48"/>
  <c r="AH20" i="48"/>
  <c r="AH37" i="48"/>
  <c r="AL37" i="48" s="1"/>
  <c r="AH32" i="48"/>
  <c r="AL32" i="48" s="1"/>
  <c r="AH33" i="48"/>
  <c r="AL33" i="48" s="1"/>
  <c r="D28" i="48"/>
  <c r="D38" i="48" s="1"/>
  <c r="T28" i="48"/>
  <c r="T38" i="48" s="1"/>
  <c r="AB28" i="48"/>
  <c r="AB38" i="48" s="1"/>
  <c r="N28" i="48"/>
  <c r="N38" i="48" s="1"/>
  <c r="F28" i="48"/>
  <c r="F38" i="48" s="1"/>
  <c r="Z28" i="48"/>
  <c r="Z38" i="48" s="1"/>
  <c r="H28" i="48"/>
  <c r="H38" i="48" s="1"/>
  <c r="X28" i="48"/>
  <c r="X38" i="48" s="1"/>
  <c r="J28" i="48"/>
  <c r="J38" i="48" s="1"/>
  <c r="R28" i="48"/>
  <c r="R38" i="48" s="1"/>
  <c r="AJ28" i="48"/>
  <c r="AJ38" i="48" s="1"/>
  <c r="AF34" i="48"/>
  <c r="AF27" i="48"/>
  <c r="N28" i="47"/>
  <c r="N38" i="47" s="1"/>
  <c r="R28" i="47"/>
  <c r="R38" i="47" s="1"/>
  <c r="J28" i="47"/>
  <c r="J38" i="47" s="1"/>
  <c r="AL28" i="47"/>
  <c r="H28" i="47"/>
  <c r="H38" i="47" s="1"/>
  <c r="AD28" i="47"/>
  <c r="X28" i="47"/>
  <c r="AF28" i="47"/>
  <c r="AF38" i="47" s="1"/>
  <c r="AB28" i="47"/>
  <c r="Z28" i="47"/>
  <c r="F38" i="47"/>
  <c r="AH27" i="47"/>
  <c r="AH28" i="47" s="1"/>
  <c r="T38" i="47"/>
  <c r="X38" i="47"/>
  <c r="AH34" i="47"/>
  <c r="Z38" i="47"/>
  <c r="AB38" i="47"/>
  <c r="D38" i="47"/>
  <c r="F30" i="46"/>
  <c r="F32" i="46" s="1"/>
  <c r="J30" i="46"/>
  <c r="J32" i="46" s="1"/>
  <c r="D133" i="46"/>
  <c r="F187" i="46"/>
  <c r="H131" i="46"/>
  <c r="H133" i="46" s="1"/>
  <c r="H87" i="46"/>
  <c r="D186" i="46"/>
  <c r="F186" i="46"/>
  <c r="AL24" i="48"/>
  <c r="AL38" i="47"/>
  <c r="AD38" i="47"/>
  <c r="H30" i="46"/>
  <c r="H32" i="46" s="1"/>
  <c r="D30" i="46"/>
  <c r="D32" i="46" s="1"/>
  <c r="H86" i="46"/>
  <c r="D87" i="46"/>
  <c r="D86" i="46"/>
  <c r="H187" i="46"/>
  <c r="H186" i="46"/>
  <c r="J187" i="46"/>
  <c r="J131" i="46"/>
  <c r="J133" i="46" s="1"/>
  <c r="F131" i="46"/>
  <c r="F133" i="46" s="1"/>
  <c r="F87" i="46"/>
  <c r="J86" i="46"/>
  <c r="J87" i="46"/>
  <c r="F86" i="46"/>
  <c r="AD19" i="50" l="1"/>
  <c r="AD20" i="50"/>
  <c r="AD29" i="50"/>
  <c r="AF28" i="48"/>
  <c r="AF38" i="48" s="1"/>
  <c r="AL27" i="48"/>
  <c r="AH38" i="47"/>
  <c r="AH27" i="48"/>
  <c r="AL30" i="48"/>
  <c r="AL34" i="48" s="1"/>
  <c r="AH34" i="48"/>
  <c r="AL17" i="48"/>
  <c r="AJ34" i="47"/>
  <c r="AN30" i="47"/>
  <c r="AN34" i="47" s="1"/>
  <c r="AN15" i="47"/>
  <c r="AL20" i="48" l="1"/>
  <c r="AL21" i="48" s="1"/>
  <c r="AL28" i="48" s="1"/>
  <c r="AL38" i="48" s="1"/>
  <c r="AH21" i="48"/>
  <c r="AH28" i="48" s="1"/>
  <c r="AH38" i="48" s="1"/>
  <c r="AJ20" i="47"/>
  <c r="AN18" i="47"/>
  <c r="AN20" i="47" s="1"/>
  <c r="AJ27" i="47"/>
  <c r="AN23" i="47"/>
  <c r="AN27" i="47" s="1"/>
  <c r="AN28" i="47" l="1"/>
  <c r="AN38" i="47" s="1"/>
  <c r="AJ28" i="47"/>
  <c r="AJ38" i="47" s="1"/>
  <c r="D121" i="43" l="1"/>
  <c r="D123" i="43" s="1"/>
  <c r="D88" i="43" l="1"/>
  <c r="F51" i="43" l="1"/>
  <c r="J51" i="43"/>
  <c r="H51" i="43"/>
  <c r="D51" i="43"/>
  <c r="J25" i="43" l="1"/>
  <c r="F25" i="43"/>
  <c r="H25" i="43" l="1"/>
  <c r="J88" i="43" l="1"/>
  <c r="H88" i="43"/>
  <c r="F88" i="43"/>
  <c r="F121" i="43" l="1"/>
  <c r="F123" i="43" s="1"/>
  <c r="J121" i="43"/>
  <c r="J123" i="43" s="1"/>
  <c r="H121" i="43" l="1"/>
  <c r="H123" i="43" s="1"/>
  <c r="J78" i="43"/>
  <c r="J90" i="43" s="1"/>
  <c r="H78" i="43"/>
  <c r="F78" i="43"/>
  <c r="F90" i="43" s="1"/>
  <c r="D78" i="43"/>
  <c r="J53" i="43"/>
  <c r="F53" i="43"/>
  <c r="D25" i="43"/>
  <c r="F125" i="43" l="1"/>
  <c r="J125" i="43"/>
  <c r="H90" i="43"/>
  <c r="H125" i="43" s="1"/>
  <c r="D90" i="43"/>
  <c r="D125" i="43" s="1"/>
  <c r="H53" i="43"/>
  <c r="D53" i="43" l="1"/>
</calcChain>
</file>

<file path=xl/sharedStrings.xml><?xml version="1.0" encoding="utf-8"?>
<sst xmlns="http://schemas.openxmlformats.org/spreadsheetml/2006/main" count="737" uniqueCount="342">
  <si>
    <t>บริษัท เจริญโภคภัณฑ์อาหาร จำกัด (มหาชน) และบริษัทย่อย</t>
  </si>
  <si>
    <t>งบฐานะการเงิน</t>
  </si>
  <si>
    <t>(หน่วย: พันบาท)</t>
  </si>
  <si>
    <t>งบการเงินรวม</t>
  </si>
  <si>
    <t>งบการเงินเฉพาะกิจการ</t>
  </si>
  <si>
    <t>31 ธันวาคม</t>
  </si>
  <si>
    <t>หมายเหตุ</t>
  </si>
  <si>
    <t>สินทรัพย์</t>
  </si>
  <si>
    <t>(ไม่ได้ตรวจสอบ)</t>
  </si>
  <si>
    <t xml:space="preserve">สินทรัพย์หมุนเวียน </t>
  </si>
  <si>
    <t>เงินสดและรายการเทียบเท่าเงินสด</t>
  </si>
  <si>
    <t>เงินฝากสถาบันการเงินที่มีข้อจำกัดในการเบิกใช้</t>
  </si>
  <si>
    <r>
      <t>ลูกหนี้การค้าและลูกหนี้</t>
    </r>
    <r>
      <rPr>
        <sz val="15"/>
        <rFont val="Angsana New"/>
        <family val="1"/>
      </rPr>
      <t xml:space="preserve">หมุนเวียนอื่น </t>
    </r>
  </si>
  <si>
    <t>ค่าใช้จ่ายจ่ายล่วงหน้า</t>
  </si>
  <si>
    <t>เงินปันผลค้างรับ</t>
  </si>
  <si>
    <t>เงินจ่ายล่วงหน้าค่าสินค้า</t>
  </si>
  <si>
    <t>เงินให้กู้ยืมระยะสั้นแก่กิจการที่เกี่ยวข้องกัน</t>
  </si>
  <si>
    <t>เงินให้กู้ยืมระยะยาวแก่กิจการที่เกี่ยวข้องกัน</t>
  </si>
  <si>
    <t xml:space="preserve">   ที่ถึงกำหนดรับชำระภายในหนึ่งปี</t>
  </si>
  <si>
    <t>สินค้าคงเหลือ</t>
  </si>
  <si>
    <t>สินทรัพย์ชีวภาพหมุนเวียน</t>
  </si>
  <si>
    <t>สินทรัพย์ทางการเงินหมุนเวียนอื่น</t>
  </si>
  <si>
    <t>สินทรัพย์หมุนเวียนอื่น</t>
  </si>
  <si>
    <t>สินทรัพย์ไม่หมุนเวียนที่จัดประเภทเป็น</t>
  </si>
  <si>
    <t xml:space="preserve">   สินทรัพย์ที่ถือไว้เพื่อขาย</t>
  </si>
  <si>
    <t>รวมสินทรัพย์หมุนเวียน</t>
  </si>
  <si>
    <t>สินทรัพย์ (ต่อ)</t>
  </si>
  <si>
    <t>สินทรัพย์ไม่หมุนเวียน</t>
  </si>
  <si>
    <t>สินทรัพย์ทางการเงินไม่หมุนเวียนอื่น</t>
  </si>
  <si>
    <t>เงินลงทุนในตราสารทุน</t>
  </si>
  <si>
    <t>เงินลงทุนในบริษัทย่อย</t>
  </si>
  <si>
    <t>เงินลงทุนในบริษัทร่วม</t>
  </si>
  <si>
    <t>เงินลงทุนในการร่วมค้า</t>
  </si>
  <si>
    <t>อสังหาริมทรัพย์เพื่อการลงทุน</t>
  </si>
  <si>
    <t xml:space="preserve">ที่ดิน อาคารและอุปกรณ์ </t>
  </si>
  <si>
    <t>สินทรัพย์สิทธิการใช้</t>
  </si>
  <si>
    <t>ค่าความนิยม</t>
  </si>
  <si>
    <t xml:space="preserve">สินทรัพย์ไม่มีตัวตนอื่น </t>
  </si>
  <si>
    <t>สินทรัพย์ชีวภาพไม่หมุนเวียน</t>
  </si>
  <si>
    <t xml:space="preserve">สินทรัพย์ภาษีเงินได้รอการตัดบัญชี  </t>
  </si>
  <si>
    <t>สินทรัพย์ไม่หมุนเวียนอื่น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</si>
  <si>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</si>
  <si>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</si>
  <si>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</si>
  <si>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</si>
  <si>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เงินเบิกเกินบัญชีและเงินกู้ยืมระยะสั้น</t>
  </si>
  <si>
    <t xml:space="preserve">   จากสถาบันการเงิน </t>
  </si>
  <si>
    <t>ตั๋วแลกเงิน</t>
  </si>
  <si>
    <t>เจ้าหนี้การค้าและเจ้าหนี้หมุนเวียนอื่น</t>
  </si>
  <si>
    <t>ค่าใช้จ่ายในการดำเนินงานค้างจ่าย</t>
  </si>
  <si>
    <t>ส่วนของเงินกู้ยืมระยะยาวที่ถึงกำหนดชำระ</t>
  </si>
  <si>
    <t xml:space="preserve">   ภายในหนึ่งปี</t>
  </si>
  <si>
    <t>ส่วนของหนี้สินตามสัญญาเช่าที่ถึงกำหนดชำระ</t>
  </si>
  <si>
    <t>ส่วนของหุ้นกู้ที่ถึงกำหนดชำระภายในหนึ่งปี</t>
  </si>
  <si>
    <t>เงินกู้ยืมระยะสั้นจากกิจการที่เกี่ยวข้องกัน</t>
  </si>
  <si>
    <t>ภาษีเงินได้นิติบุคคลค้างจ่าย</t>
  </si>
  <si>
    <t>หนี้สินทางการเงินหมุนเวียนอื่น</t>
  </si>
  <si>
    <t>หนี้สินหมุนเวียนอื่น</t>
  </si>
  <si>
    <t>รวมหนี้สินหมุนเวียน</t>
  </si>
  <si>
    <t xml:space="preserve">หนี้สินไม่หมุนเวียน </t>
  </si>
  <si>
    <t>เงินกู้ยืมระยะยาว</t>
  </si>
  <si>
    <t>หนี้สินตามสัญญาเช่า</t>
  </si>
  <si>
    <t>หุ้นกู้</t>
  </si>
  <si>
    <t xml:space="preserve">หนี้สินภาษีเงินได้รอการตัดบัญชี  </t>
  </si>
  <si>
    <t>ประมาณการหนี้สินสำหรับผลประโยชน์พนักงาน</t>
  </si>
  <si>
    <t xml:space="preserve">ประมาณการหนี้สินและอื่นๆ </t>
  </si>
  <si>
    <t>หนี้สินทางการเงินไม่หมุนเวียนอื่น</t>
  </si>
  <si>
    <t>รวมหนี้สินไม่หมุนเวียน</t>
  </si>
  <si>
    <t>รวมหนี้สิน</t>
  </si>
  <si>
    <t>หนี้สินและส่วนของผู้ถือหุ้น (ต่อ)</t>
  </si>
  <si>
    <t>ส่วนของผู้ถือหุ้น</t>
  </si>
  <si>
    <t>ทุนเรือนหุ้น</t>
  </si>
  <si>
    <r>
      <t xml:space="preserve">   ทุนจดทะเบียน </t>
    </r>
    <r>
      <rPr>
        <i/>
        <sz val="15"/>
        <rFont val="Angsana New"/>
        <family val="1"/>
      </rPr>
      <t>(หุ้นสามัญ มูลค่า 1 บาทต่อหุ้น)</t>
    </r>
  </si>
  <si>
    <t xml:space="preserve">   ทุนที่ออกและชำระแล้ว </t>
  </si>
  <si>
    <t xml:space="preserve">      (หุ้นสามัญ มูลค่า 1 บาทต่อหุ้น)</t>
  </si>
  <si>
    <t>ส่วนเกินมูลค่าหุ้น</t>
  </si>
  <si>
    <t xml:space="preserve">   ส่วนเกินมูลค่าหุ้นสามัญ</t>
  </si>
  <si>
    <t>ส่วนเกินทุนจากการเปลี่ยนแปลงส่วนได้เสีย</t>
  </si>
  <si>
    <t xml:space="preserve">   ในบริษัทย่อย บริษัทร่วม และการร่วมค้า</t>
  </si>
  <si>
    <t>ส่วนเกิน (ต่ำกว่า) ทุนจากรายการกับกิจการ</t>
  </si>
  <si>
    <t xml:space="preserve">   ภายใต้การควบคุมเดียวกัน</t>
  </si>
  <si>
    <t>ส่วนเกินทุนอื่น</t>
  </si>
  <si>
    <t>กำไรสะสม</t>
  </si>
  <si>
    <t xml:space="preserve">   จัดสรรแล้ว</t>
  </si>
  <si>
    <t xml:space="preserve">      ทุนสำรองตามกฎหมาย</t>
  </si>
  <si>
    <t xml:space="preserve">   ยังไม่ได้จัดสรร</t>
  </si>
  <si>
    <t>หุ้นทุนซื้อคืน</t>
  </si>
  <si>
    <t>หุ้นกู้ด้อยสิทธิที่มีลักษณะคล้ายทุน</t>
  </si>
  <si>
    <t>องค์ประกอบอื่นของส่วนของผู้ถือหุ้น</t>
  </si>
  <si>
    <t>รวมส่วนของบริษัทใหญ่</t>
  </si>
  <si>
    <t>ส่วนได้เสียที่ไม่มีอำนาจควบคุม</t>
  </si>
  <si>
    <t>รวมส่วนของผู้ถือหุ้น</t>
  </si>
  <si>
    <t>รวมหนี้สินและส่วนของผู้ถือหุ้น</t>
  </si>
  <si>
    <t>งบกำไรขาดทุน (ไม่ได้ตรวจสอบ)</t>
  </si>
  <si>
    <t>สำหรับงวดสามเดือนสิ้นสุด</t>
  </si>
  <si>
    <t xml:space="preserve">รายได้ </t>
  </si>
  <si>
    <t>รายได้จากการขายสินค้า</t>
  </si>
  <si>
    <t>รายได้ดอกเบี้ย</t>
  </si>
  <si>
    <t>เงินปันผลรับ</t>
  </si>
  <si>
    <t>กำไรจากอัตราแลกเปลี่ยนสุทธิ</t>
  </si>
  <si>
    <t>รายได้อื่น</t>
  </si>
  <si>
    <t>รวมรายได้</t>
  </si>
  <si>
    <t xml:space="preserve">ค่าใช้จ่าย </t>
  </si>
  <si>
    <t>ต้นทุนขายสินค้า</t>
  </si>
  <si>
    <t>ต้นทุนในการจัดจำหน่าย</t>
  </si>
  <si>
    <t>ค่าใช้จ่ายในการบริหาร</t>
  </si>
  <si>
    <t xml:space="preserve">   ยุติธรรมของสินทรัพย์ชีวภาพ</t>
  </si>
  <si>
    <t>(กลับรายการ) ขาดทุนจากการด้อยค่า</t>
  </si>
  <si>
    <t>ขาดทุนจากเงินลงทุน</t>
  </si>
  <si>
    <t>ต้นทุนทางการเงินของหนี้สินตามสัญญาเช่า</t>
  </si>
  <si>
    <t>ต้นทุนทางการเงินอื่น</t>
  </si>
  <si>
    <t>รวมค่าใช้จ่าย</t>
  </si>
  <si>
    <t xml:space="preserve">   และการร่วมค้าที่ใช้วิธีส่วนได้เสีย</t>
  </si>
  <si>
    <t>กำไร (ขาดทุน) ก่อนค่าใช้จ่าย (รายได้) ภาษีเงินได้</t>
  </si>
  <si>
    <t xml:space="preserve">ค่าใช้จ่าย (รายได้) ภาษีเงินได้ </t>
  </si>
  <si>
    <t>กำไร (ขาดทุน) สำหรับงวด</t>
  </si>
  <si>
    <t>การแบ่งปันกำไร (ขาดทุน)</t>
  </si>
  <si>
    <t xml:space="preserve">   ส่วนที่เป็นของบริษัทใหญ่</t>
  </si>
  <si>
    <t xml:space="preserve">   ส่วนที่เป็นของส่วนได้เสียที่ไม่มีอำนาจควบคุม</t>
  </si>
  <si>
    <t>งบกำไรขาดทุนเบ็ดเสร็จ (ไม่ได้ตรวจสอบ)</t>
  </si>
  <si>
    <t>กำไรขาดทุนเบ็ดเสร็จอื่น</t>
  </si>
  <si>
    <t>รายการที่อาจถูกจัดประเภทใหม่</t>
  </si>
  <si>
    <t xml:space="preserve">   ไว้ในกำไรหรือขาดทุนในภายหลัง</t>
  </si>
  <si>
    <t>ผลต่างของอัตราแลกเปลี่ยนจากการแปลงค่างบการเงิน</t>
  </si>
  <si>
    <t xml:space="preserve">   ในหน่วยงานต่างประเทศ</t>
  </si>
  <si>
    <t>ส่วนแบ่งกำไร (ขาดทุน) เบ็ดเสร็จอื่นของบริษัทร่วม</t>
  </si>
  <si>
    <t>ภาษีเงินได้ของรายการที่อาจถูกจัดประเภทใหม่</t>
  </si>
  <si>
    <t>รวมรายการที่อาจถูกจัดประเภทใหม่ไว้ใน</t>
  </si>
  <si>
    <t xml:space="preserve">   กำไรหรือขาดทุนในภายหลัง</t>
  </si>
  <si>
    <t>รายการที่จะไม่ถูกจัดประเภทใหม่</t>
  </si>
  <si>
    <t xml:space="preserve">   ผลประโยชน์พนักงานที่กำหนดไว้</t>
  </si>
  <si>
    <t>ส่วนแบ่งกำไรขาดทุนเบ็ดเสร็จอื่นของบริษัทร่วม</t>
  </si>
  <si>
    <t>ภาษีเงินได้ของรายการที่จะไม่ถูกจัดประเภทใหม่</t>
  </si>
  <si>
    <t>รวมรายการที่จะไม่ถูกจัดประเภทใหม่ไว้ใน</t>
  </si>
  <si>
    <t>กำไร (ขาดทุน) เบ็ดเสร็จรวมสำหรับงวด</t>
  </si>
  <si>
    <t>การแบ่งปันกำไร (ขาดทุน) เบ็ดเสร็จรวม</t>
  </si>
  <si>
    <t>งบการเปลี่ยนแปลงส่วนของผู้ถือหุ้น (ไม่ได้ตรวจสอบ)</t>
  </si>
  <si>
    <t xml:space="preserve">ส่วนเกิน </t>
  </si>
  <si>
    <t>ผลกำไร</t>
  </si>
  <si>
    <t>(ต่ำกว่า) ทุนจาก</t>
  </si>
  <si>
    <t>จากการ</t>
  </si>
  <si>
    <t>ผลกำไร (ขาดทุน)</t>
  </si>
  <si>
    <t>การเปลี่ยนแปลง</t>
  </si>
  <si>
    <t>ส่วนต่ำกว่าทุน</t>
  </si>
  <si>
    <t>(ขาดทุน)</t>
  </si>
  <si>
    <t>ป้องกัน</t>
  </si>
  <si>
    <t>จากเงินลงทุนใน</t>
  </si>
  <si>
    <t>ส่วนได้เสีย</t>
  </si>
  <si>
    <t>จากรายการ</t>
  </si>
  <si>
    <t>ความเสี่ยงของ</t>
  </si>
  <si>
    <t>ผลต่างของ</t>
  </si>
  <si>
    <t>รวม</t>
  </si>
  <si>
    <t>ทุน</t>
  </si>
  <si>
    <t>ในบริษัทย่อย</t>
  </si>
  <si>
    <t>กับกิจการภาย</t>
  </si>
  <si>
    <t>หุ้นกู้ด้อยสิทธิ</t>
  </si>
  <si>
    <t>เงินลงทุนสุทธิ</t>
  </si>
  <si>
    <t>อัตราแลกเปลี่ยน</t>
  </si>
  <si>
    <t>องค์ประกอบอื่น</t>
  </si>
  <si>
    <t>ที่ออกและ</t>
  </si>
  <si>
    <t>ส่วนเกิน</t>
  </si>
  <si>
    <t>บริษัทร่วม</t>
  </si>
  <si>
    <t>ใต้การควบคุม</t>
  </si>
  <si>
    <t>ทุนสำรอง</t>
  </si>
  <si>
    <t>หุ้นทุน</t>
  </si>
  <si>
    <t>ยังไม่ได้</t>
  </si>
  <si>
    <t>ที่มีลักษณะ</t>
  </si>
  <si>
    <t>ตีราคา</t>
  </si>
  <si>
    <t>ความเสี่ยง</t>
  </si>
  <si>
    <t>ในหน่วยงาน</t>
  </si>
  <si>
    <t>ผ่านกำไรขาดทุน</t>
  </si>
  <si>
    <t>จากการแปลงค่า</t>
  </si>
  <si>
    <t>ของ</t>
  </si>
  <si>
    <t xml:space="preserve"> รวมส่วนของ </t>
  </si>
  <si>
    <t>ที่ไม่มีอำนาจ</t>
  </si>
  <si>
    <t>รวมส่วนของ</t>
  </si>
  <si>
    <t xml:space="preserve">ชำระแล้ว </t>
  </si>
  <si>
    <t>มูลค่าหุ้นสามัญ</t>
  </si>
  <si>
    <t>และการร่วมค้า</t>
  </si>
  <si>
    <t>เดียวกัน</t>
  </si>
  <si>
    <t>ตามกฎหมาย</t>
  </si>
  <si>
    <t xml:space="preserve">ซื้อคืน </t>
  </si>
  <si>
    <t>จัดสรร</t>
  </si>
  <si>
    <t>คล้ายทุน</t>
  </si>
  <si>
    <t>สินทรัพย์ใหม่</t>
  </si>
  <si>
    <t>กระแสเงินสด</t>
  </si>
  <si>
    <t>ต่างประเทศ</t>
  </si>
  <si>
    <t>เบ็ดเสร็จอื่น</t>
  </si>
  <si>
    <t>งบการเงิน</t>
  </si>
  <si>
    <t xml:space="preserve"> บริษัทใหญ่ </t>
  </si>
  <si>
    <t>ควบคุม</t>
  </si>
  <si>
    <t>ผู้ถือหุ้น</t>
  </si>
  <si>
    <t>ยอดคงเหลือ ณ วันที่ 1 มกราคม 2566</t>
  </si>
  <si>
    <t>รายการกับผู้ถือหุ้นที่บันทึกโดยตรงเข้าส่วนของผู้ถือหุ้น</t>
  </si>
  <si>
    <t xml:space="preserve">   การจัดสรรส่วนทุนให้ผู้ถือหุ้น</t>
  </si>
  <si>
    <t xml:space="preserve">   ซื้อหุ้นคืน</t>
  </si>
  <si>
    <t xml:space="preserve">   รวมการจัดสรรส่วนทุนให้ผู้ถือหุ้น</t>
  </si>
  <si>
    <t xml:space="preserve">   การเปลี่ยนแปลงในส่วนได้เสียของบริษัทย่อย บริษัทร่วม และการร่วมค้า</t>
  </si>
  <si>
    <t xml:space="preserve">   การเปลี่ยนแปลงในส่วนได้เสียในบริษัทย่อย</t>
  </si>
  <si>
    <t xml:space="preserve">      โดยอำนาจควบคุมไม่เปลี่ยนแปลง</t>
  </si>
  <si>
    <t xml:space="preserve">   การเปลี่ยนแปลงในส่วนได้เสียในบริษัทร่วม และการร่วมค้า</t>
  </si>
  <si>
    <t xml:space="preserve">   บริษัทย่อยออกหุ้นเพิ่มทุน</t>
  </si>
  <si>
    <t xml:space="preserve">   การสูญเสียการควบคุมในบริษัทย่อย</t>
  </si>
  <si>
    <t xml:space="preserve">   รวมการเปลี่ยนแปลงในส่วนได้เสียของบริษัทย่อย บริษัทร่วม และการร่วมค้า</t>
  </si>
  <si>
    <t>รวมรายการกับผู้ถือหุ้นที่บันทึกโดยตรงเข้าส่วนของผู้ถือหุ้น</t>
  </si>
  <si>
    <t>กำไรขาดทุนเบ็ดเสร็จสำหรับงวด</t>
  </si>
  <si>
    <t xml:space="preserve">   กำไรขาดทุนเบ็ดเสร็จอื่น</t>
  </si>
  <si>
    <t xml:space="preserve">     - ขาดทุนจากการวัดมูลค่าใหม่ของผลประโยชน์พนักงานที่กำหนดไว้</t>
  </si>
  <si>
    <t xml:space="preserve">     - อื่นๆ </t>
  </si>
  <si>
    <t>รวมกำไร (ขาดทุน) เบ็ดเสร็จสำหรับงวด</t>
  </si>
  <si>
    <t>โอนไปกำไรสะสม</t>
  </si>
  <si>
    <t xml:space="preserve">ยอดคงเหลือ ณ วันที่ 31 ธันวาคม 2566 ตามที่รายงานในงวดก่อน </t>
  </si>
  <si>
    <t xml:space="preserve">   ผลกระทบจากมาตรฐานการบัญชี ฉบับที่ 29</t>
  </si>
  <si>
    <t>ยอดคงเหลือ ณ วันที่ 1 มกราคม 2567</t>
  </si>
  <si>
    <t xml:space="preserve">   การเปลี่ยนแปลงในส่วนได้เสียของบริษัทย่อย</t>
  </si>
  <si>
    <t xml:space="preserve">   รวมการเปลี่ยนแปลงในส่วนได้เสียของบริษัทย่อย</t>
  </si>
  <si>
    <t xml:space="preserve">   กำไร</t>
  </si>
  <si>
    <t>ส่วนเกินทุน</t>
  </si>
  <si>
    <t>จากรายการกับ</t>
  </si>
  <si>
    <t>กิจการภายใต้</t>
  </si>
  <si>
    <t>จากการตีราคา</t>
  </si>
  <si>
    <t xml:space="preserve"> มูลค่าหุ้นสามัญ</t>
  </si>
  <si>
    <t>การควบคุมเดียวกัน</t>
  </si>
  <si>
    <t xml:space="preserve">       - อื่นๆ</t>
  </si>
  <si>
    <t>ดอกเบี้ยจ่ายและค่าใช้จ่ายอื่นสำหรับหุ้นกู้ด้อยสิทธิที่มีลักษณะคล้ายทุน</t>
  </si>
  <si>
    <t>งบกระแสเงินสด (ไม่ได้ตรวจสอบ)</t>
  </si>
  <si>
    <t>กระแสเงินสดจากกิจกรรมดำเนินงาน</t>
  </si>
  <si>
    <t>ค่าเสื่อมราคา</t>
  </si>
  <si>
    <t>ค่าตัดจำหน่าย</t>
  </si>
  <si>
    <t>ค่าเสื่อมราคาของสินทรัพย์ชีวภาพ</t>
  </si>
  <si>
    <t>(กลับรายการ) ผลขาดทุนด้านเครดิตที่คาดว่าจะเกิดขึ้นและ</t>
  </si>
  <si>
    <t>ต้นทุนทางการเงิน</t>
  </si>
  <si>
    <t>(กำไร) ขาดทุนจากเงินลงทุน</t>
  </si>
  <si>
    <t>กำไรจากการขายบริษัทย่อย</t>
  </si>
  <si>
    <t>(กำไร) ขาดทุนจากอัตราแลกเปลี่ยนที่ยังไม่เกิดขึ้นจริง</t>
  </si>
  <si>
    <t xml:space="preserve">ส่วนแบ่ง (กำไร) ขาดทุนจากเงินลงทุนในบริษัทร่วม </t>
  </si>
  <si>
    <t>ค่าใช้จ่าย (รายได้) ภาษีเงินได้</t>
  </si>
  <si>
    <t>กระแสเงินสดจากกิจกรรมดำเนินงาน (ต่อ)</t>
  </si>
  <si>
    <t>การเปลี่ยนแปลงในสินทรัพย์และหนี้สินดำเนินงาน</t>
  </si>
  <si>
    <t xml:space="preserve">ลูกหนี้การค้าและลูกหนี้หมุนเวียนอื่น </t>
  </si>
  <si>
    <t>สินทรัพย์ชีวภาพ</t>
  </si>
  <si>
    <t xml:space="preserve">เจ้าหนี้การค้าและเจ้าหนี้หมุนเวียนอื่น </t>
  </si>
  <si>
    <t>จ่ายผลประโยชน์พนักงาน</t>
  </si>
  <si>
    <t>จ่ายภาษีเงินได้</t>
  </si>
  <si>
    <t>กระแสเงินสดสุทธิได้มาจาก (ใช้ไปใน) กิจกรรมดำเนินงาน</t>
  </si>
  <si>
    <t>กระแสเงินสดจากกิจกรรมลงทุน</t>
  </si>
  <si>
    <t>ดอกเบี้ยรับ</t>
  </si>
  <si>
    <t>เงินสดรับจากการให้กู้ยืมระยะสั้นแก่บริษัทอื่น</t>
  </si>
  <si>
    <t>เงินสดจ่ายเพื่อซื้อเงินลงทุน และเพิ่มทุน</t>
  </si>
  <si>
    <t>เงินสดรับจากการขายเงินลงทุน</t>
  </si>
  <si>
    <t>เงินสดรับจากการให้กู้ยืมระยะยาวแก่กิจการที่เกี่ยวข้องกัน</t>
  </si>
  <si>
    <t>เงินสดรับจากการขายที่ดิน อาคารและอุปกรณ์</t>
  </si>
  <si>
    <t>กระแสเงินสดสุทธิได้มาจาก (ใช้ไปใน) กิจกรรมลงทุน</t>
  </si>
  <si>
    <t>กระแสเงินสดจากกิจกรรมจัดหาเงิน</t>
  </si>
  <si>
    <t>เงินสดจ่ายเพื่อชำระคืนเงินกู้ยืมระยะสั้นจากสถาบันการเงิน</t>
  </si>
  <si>
    <t xml:space="preserve">เงินสดรับจาก (จ่ายเพื่อชำระคืน) ตั๋วแลกเงิน </t>
  </si>
  <si>
    <t>เงินสดรับจาก (จ่ายเพื่อชำระคืน) เงินกู้ยืมระยะสั้นจาก</t>
  </si>
  <si>
    <t xml:space="preserve">   กิจการที่เกี่ยวข้องกัน</t>
  </si>
  <si>
    <t>เงินสดจ่ายเพื่อชำระหนี้สินตามสัญญาเช่า</t>
  </si>
  <si>
    <t>เงินสดรับจากเงินกู้ยืมระยะยาวจากสถาบันการเงิน</t>
  </si>
  <si>
    <t>เงินสดจ่ายเพื่อชำระเงินกู้ยืมระยะยาวจากสถาบันการเงิน</t>
  </si>
  <si>
    <t>เงินสดรับจากการออกหุ้นกู้</t>
  </si>
  <si>
    <t>เงินสดจ่ายเพื่อชำระคืนหุ้นกู้</t>
  </si>
  <si>
    <t>เงินสดจ่ายชำระต้นทุนธุรกรรมทางการเงิน</t>
  </si>
  <si>
    <t>ดอกเบี้ยจ่าย</t>
  </si>
  <si>
    <t>เงินปันผลจ่ายให้ผู้ถือหุ้นของบริษัท และส่วนได้เสีย</t>
  </si>
  <si>
    <t xml:space="preserve">   ที่ไม่มีอำนาจควบคุม</t>
  </si>
  <si>
    <t>เงินสดจ่ายเพื่อซื้อหุ้นทุนซื้อคืน</t>
  </si>
  <si>
    <t xml:space="preserve">เงินสดและรายการเทียบเท่าเงินสดเพิ่มขึ้น (ลดลง) สุทธิ </t>
  </si>
  <si>
    <t xml:space="preserve">   ก่อนผลกระทบของอัตราแลกเปลี่ยน  </t>
  </si>
  <si>
    <t>ผลกระทบของอัตราแลกเปลี่ยนที่มีต่อเงินสดและรายการ</t>
  </si>
  <si>
    <t xml:space="preserve">   เทียบเท่าเงินสด</t>
  </si>
  <si>
    <t>ข้อมูลงบกระแสเงินสดเปิดเผยเพิ่มเติม</t>
  </si>
  <si>
    <t>ประกอบด้วย</t>
  </si>
  <si>
    <t>เงินเบิกเกินบัญชี</t>
  </si>
  <si>
    <t>สุทธิ</t>
  </si>
  <si>
    <t xml:space="preserve">   หนี้สูญของลูกหนี้การค้าและลูกหนี้หมุนเวียนอื่น</t>
  </si>
  <si>
    <t>30 มิถุนายน</t>
  </si>
  <si>
    <t>วันที่ 30 มิถุนายน</t>
  </si>
  <si>
    <t>กำไรจากการเปลี่ยนแปลงมูลค่า</t>
  </si>
  <si>
    <t>ผลกำไรจากการป้องกันความเสี่ยงกระแสเงินสด</t>
  </si>
  <si>
    <t>ผลกำไร (ขาดทุน) จากเงินลงทุนในตราสารทุนที่</t>
  </si>
  <si>
    <t>ผลกำไรจากการวัดมูลค่าใหม่ของ</t>
  </si>
  <si>
    <t>กำไร (ขาดทุน) เบ็ดเสร็จอื่นสำหรับงวด - สุทธิจากภาษี</t>
  </si>
  <si>
    <t>สำหรับงวดหกเดือนสิ้นสุด</t>
  </si>
  <si>
    <t>กำไรจากการเปลี่ยนแปลง</t>
  </si>
  <si>
    <t xml:space="preserve">   มูลค่ายุติธรรมของสินทรัพย์ชีวภาพ</t>
  </si>
  <si>
    <t xml:space="preserve">ผลขาดทุนจากการป้องกันความเสี่ยงของเงินลงทุนสุทธิ </t>
  </si>
  <si>
    <t>ผลกำไร (ขาดทุน) จากการป้องกันความเสี่ยงกระแสเงินสด</t>
  </si>
  <si>
    <t xml:space="preserve">   วัดมูลค่ายุติธรรมผ่านกำไรขาดทุนเบ็ดเสร็จอื่น</t>
  </si>
  <si>
    <t>ผลกำไร (ขาดทุน) จากการวัดมูลค่าใหม่ของ</t>
  </si>
  <si>
    <t>จากการป้องกัน</t>
  </si>
  <si>
    <t>สำหรับงวดหกเดือนสิ้นสุดวันที่ 30 มิถุนายน 2566</t>
  </si>
  <si>
    <t xml:space="preserve">    เงินปันผลจ่าย</t>
  </si>
  <si>
    <t xml:space="preserve">      - สุทธิจากภาษีเงินได้</t>
  </si>
  <si>
    <t>ยอดคงเหลือ ณ วันที่ 30 มิถุนายน 2566</t>
  </si>
  <si>
    <t>สำหรับงวดหกเดือนสิ้นสุดวันที่ 30 มิถุนายน 2567</t>
  </si>
  <si>
    <t>ยอดคงเหลือ ณ วันที่ 30 มิถุนายน 2567</t>
  </si>
  <si>
    <t xml:space="preserve">ปรับรายการที่กระทบกำไร (ขาดทุน) เป็นเงินสดรับ </t>
  </si>
  <si>
    <t xml:space="preserve">(กำไร) ขาดทุนจากการขายและตัดจำหน่าย </t>
  </si>
  <si>
    <t>กำไรจากการเปลี่ยนแปลงมูลค่ายุติธรรมของสินทรัพย์ชีวภาพ</t>
  </si>
  <si>
    <t>เงินสดจ่ายจากการให้กู้ยืมระยะยาวแก่กิจการที่เกี่ยวข้องกัน</t>
  </si>
  <si>
    <t xml:space="preserve">เงินสดจ่ายเพื่อซื้อที่ดิน อาคารและอุปกรณ์ </t>
  </si>
  <si>
    <t>เงินสดรับจากการออกหุ้นสามัญของบริษัทย่อย</t>
  </si>
  <si>
    <t>เงินสดจ่ายซื้อส่วนได้เสียที่ไม่มีอำนาจควบคุม</t>
  </si>
  <si>
    <t xml:space="preserve">เงินสดและรายการเทียบเท่าเงินสด ณ 1 มกราคม </t>
  </si>
  <si>
    <t>เงินสดและรายการเทียบเท่าเงินสด ณ  30  มิถุนายน</t>
  </si>
  <si>
    <t xml:space="preserve">1.    เงินสดและรายการเทียบเท่าเงินสด </t>
  </si>
  <si>
    <t>2.    รายการที่ไม่ใช่เงินสด</t>
  </si>
  <si>
    <t>เงินปันผลจ่ายของบริษัทสุทธิจากส่วนที่เป็นของหุ้นทุนซื้อคืน</t>
  </si>
  <si>
    <t>กำไรจากเงินลงทุน</t>
  </si>
  <si>
    <t>กำไร (ขาดทุน) ต่อหุ้นขั้นพื้นฐานและ</t>
  </si>
  <si>
    <r>
      <t xml:space="preserve">   กำไร (ขาดทุน) ต่อหุ้นปรับลด </t>
    </r>
    <r>
      <rPr>
        <b/>
        <i/>
        <sz val="15"/>
        <rFont val="Angsana New"/>
        <family val="1"/>
      </rPr>
      <t>(บาท)</t>
    </r>
  </si>
  <si>
    <t>ผลกระทบเงินสดจากการสูญเสียการควบคุมในบริษัทย่อย</t>
  </si>
  <si>
    <t xml:space="preserve">   ที่ดิน อาคาร และอุปกรณ์ และสินทรัพย์สิทธิการใช้ </t>
  </si>
  <si>
    <t>ส่วนแบ่งกำไร (ขาดทุน) จากเงินลงทุนในบริษัทร่วม</t>
  </si>
  <si>
    <t xml:space="preserve">  กำหนดให้วัดมูลค่ายุติธรรมผ่าน</t>
  </si>
  <si>
    <t xml:space="preserve">  กำไรขาดทุนเบ็ดเสร็จอื่น</t>
  </si>
  <si>
    <t xml:space="preserve">ส่วนแบ่งกำไร (ขาดทุน) จากเงินลงทุนในบริษัทร่วม </t>
  </si>
  <si>
    <t>ตราสารทุนที่กำหนด</t>
  </si>
  <si>
    <t>ให้วัดมูลค่ายุติธรรม</t>
  </si>
  <si>
    <t xml:space="preserve">เงินสดจ่ายเพื่อซื้อสินทรัพย์ไม่มีตัวตนอื่น </t>
  </si>
  <si>
    <t>ผลกำไร (ขาดทุน) จากการตีราคาสินทรัพย์ใหม่</t>
  </si>
  <si>
    <t>ขาดทุน (กลับรายการ) จากการด้อยค่า</t>
  </si>
  <si>
    <t>เงินสดรับ (จ่าย) จากสินทรัพย์ทางการเงินอื่น</t>
  </si>
  <si>
    <t>กระแสเงินสดสุทธิได้มาจาก (ใช้ไปใน) กิจกรรมจัดหาเงิน</t>
  </si>
  <si>
    <t>เงินสดจ่ายจากการให้กู้ยืมระยะสั้นแก่กิจการที่เกี่ยวข้องกัน</t>
  </si>
  <si>
    <t xml:space="preserve">เงินสดรับจากการขายสินทรัพย์ไม่มีตัวตนอื่น </t>
  </si>
  <si>
    <t xml:space="preserve">   กำไร (ขาดทุน)</t>
  </si>
  <si>
    <t xml:space="preserve">     - กำไร (ขาดทุน) จากการวัดมูลค่าใหม่ของผลประโยชน์พนักงานที่กำหนดไว้</t>
  </si>
  <si>
    <t xml:space="preserve">      สำรองหุ้นทุนซื้อคืน</t>
  </si>
  <si>
    <t>สำรอง</t>
  </si>
  <si>
    <t>3, 11</t>
  </si>
  <si>
    <t xml:space="preserve">              ในบริษัทย่อยอีกแห่งหนึ่งเป็นจำนวนเงิน 14,264 ล้านบาท (ดูรายละเอียดในหมายเหตุข้อ 4)</t>
  </si>
  <si>
    <t>รวมกำไรขาดทุนเบ็ดเสร็จสำหรับงวด</t>
  </si>
  <si>
    <t xml:space="preserve">              (2566: กลุ่มบริษัทมีเงินปันผลค้างรับเป็นจำนวนเงิน 211 ล้านบาท)</t>
  </si>
  <si>
    <t>กลับรายการผลขาดทุนจากการปรับลดมูลค่าสินค้าคงเหลือ</t>
  </si>
  <si>
    <t>7, 11</t>
  </si>
  <si>
    <t xml:space="preserve">       2.1  ในระหว่างงวดหกเดือนสิ้นสุดวันที่ 30 มิถุนายน 2567  บริษัทได้ซื้อเงินลงทุนในบริษัทย่อยแห่งหนึ่งเป็นจำนวนเงิน 14,264 ล้านบาท </t>
  </si>
  <si>
    <t xml:space="preserve">              โดยชำระค่าหุ้นด้วยการหักลบกลบหนี้ (ดูรายละเอียดในหมายเหตุข้อ 4)</t>
  </si>
  <si>
    <t xml:space="preserve">       2.2  ณ วันที่ 30 มิถุนายน 2567 กลุ่มบริษัทและบริษัทมีเงินปันผลค้างรับเป็นจำนวนเงิน 134 ล้านบาท และ 1,519 ล้านบาท ตามลำดับ </t>
  </si>
  <si>
    <t xml:space="preserve">       2.3  ในระหว่างงวดหกเดือนสิ้นสุดวันที่ 30 มิถุนายน 2567 บริษัทชำระค่าหุ้นเพิ่มทุนในบริษัทย่อยที่จัดตั้งขึ้นใหม่แห่งหนึ่ง ด้วยเงินลงทุน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</si>
</sst>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\ ;\(#,##0\)"/>
    <numFmt numFmtId="166" formatCode="_(&quot;฿&quot;* #,##0.00_);_(&quot;฿&quot;* \(#,##0.00\);_(&quot;฿&quot;* &quot;-&quot;??_);_(@_)"/>
    <numFmt numFmtId="167" formatCode="#,##0.00\ ;\(#,##0.00\)"/>
    <numFmt numFmtId="168" formatCode="_-* #,##0.00_-;\-* #,##0.00_-;_-* &quot;-&quot;??_-;_-@_-"/>
  </numFmts>
  <fonts count="27">
    <font>
      <sz val="15"/>
      <name val="Angsana New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ngsana New"/>
      <family val="1"/>
    </font>
    <font>
      <sz val="15"/>
      <name val="Angsana New"/>
      <family val="1"/>
    </font>
    <font>
      <b/>
      <sz val="15"/>
      <name val="Angsana New"/>
      <family val="1"/>
    </font>
    <font>
      <i/>
      <sz val="15"/>
      <name val="Angsana New"/>
      <family val="1"/>
    </font>
    <font>
      <b/>
      <i/>
      <sz val="15"/>
      <name val="Angsana New"/>
      <family val="1"/>
    </font>
    <font>
      <sz val="15"/>
      <color indexed="8"/>
      <name val="Angsana New"/>
      <family val="1"/>
    </font>
    <font>
      <b/>
      <sz val="15"/>
      <color indexed="8"/>
      <name val="Angsana New"/>
      <family val="1"/>
    </font>
    <font>
      <b/>
      <sz val="16"/>
      <color indexed="8"/>
      <name val="Angsana New"/>
      <family val="1"/>
    </font>
    <font>
      <sz val="17"/>
      <name val="Angsana New"/>
      <family val="1"/>
    </font>
    <font>
      <sz val="16"/>
      <name val="Angsana New"/>
      <family val="1"/>
    </font>
    <font>
      <i/>
      <sz val="15"/>
      <color indexed="8"/>
      <name val="Angsana New"/>
      <family val="1"/>
    </font>
    <font>
      <b/>
      <i/>
      <sz val="15"/>
      <color indexed="8"/>
      <name val="Angsana New"/>
      <family val="1"/>
    </font>
    <font>
      <sz val="16"/>
      <color indexed="8"/>
      <name val="Angsana New"/>
      <family val="1"/>
    </font>
    <font>
      <i/>
      <sz val="16"/>
      <name val="Angsana New"/>
      <family val="1"/>
    </font>
    <font>
      <sz val="10"/>
      <name val="Arial"/>
      <family val="2"/>
    </font>
    <font>
      <b/>
      <i/>
      <sz val="16"/>
      <name val="Angsana New"/>
      <family val="1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b/>
      <sz val="15"/>
      <color rgb="FFFF0000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sz val="14"/>
      <name val="AngsanaUPC"/>
      <family val="1"/>
      <charset val="222"/>
    </font>
    <font>
      <sz val="15"/>
      <color rgb="FF0070C0"/>
      <name val="Angsana New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" fillId="0" borderId="0"/>
    <xf numFmtId="0" fontId="20" fillId="0" borderId="0"/>
    <xf numFmtId="0" fontId="5" fillId="0" borderId="0"/>
    <xf numFmtId="0" fontId="23" fillId="0" borderId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219">
    <xf numFmtId="0" fontId="0" fillId="0" borderId="0" xfId="0"/>
    <xf numFmtId="164" fontId="5" fillId="0" borderId="0" xfId="1" applyNumberFormat="1" applyFont="1" applyFill="1" applyAlignment="1"/>
    <xf numFmtId="164" fontId="5" fillId="0" borderId="0" xfId="1" applyNumberFormat="1" applyFont="1" applyFill="1" applyAlignment="1">
      <alignment horizontal="right"/>
    </xf>
    <xf numFmtId="164" fontId="5" fillId="0" borderId="1" xfId="1" applyNumberFormat="1" applyFont="1" applyFill="1" applyBorder="1" applyAlignment="1"/>
    <xf numFmtId="41" fontId="0" fillId="0" borderId="0" xfId="1" applyNumberFormat="1" applyFont="1" applyFill="1" applyAlignment="1">
      <alignment horizontal="right"/>
    </xf>
    <xf numFmtId="41" fontId="0" fillId="0" borderId="1" xfId="1" applyNumberFormat="1" applyFont="1" applyFill="1" applyBorder="1" applyAlignment="1">
      <alignment horizontal="right"/>
    </xf>
    <xf numFmtId="41" fontId="5" fillId="0" borderId="0" xfId="3" applyNumberFormat="1" applyFont="1" applyFill="1" applyBorder="1" applyAlignment="1">
      <alignment horizontal="right"/>
    </xf>
    <xf numFmtId="43" fontId="6" fillId="0" borderId="0" xfId="3" applyFont="1" applyFill="1" applyBorder="1" applyAlignment="1">
      <alignment horizontal="right"/>
    </xf>
    <xf numFmtId="164" fontId="9" fillId="0" borderId="0" xfId="3" applyNumberFormat="1" applyFont="1" applyFill="1" applyBorder="1" applyAlignment="1">
      <alignment horizontal="right"/>
    </xf>
    <xf numFmtId="43" fontId="9" fillId="0" borderId="0" xfId="3" applyFont="1" applyFill="1" applyBorder="1" applyAlignment="1">
      <alignment horizontal="right"/>
    </xf>
    <xf numFmtId="41" fontId="5" fillId="0" borderId="1" xfId="3" applyNumberFormat="1" applyFont="1" applyFill="1" applyBorder="1" applyAlignment="1">
      <alignment horizontal="right"/>
    </xf>
    <xf numFmtId="43" fontId="10" fillId="0" borderId="0" xfId="3" applyFont="1" applyFill="1" applyAlignment="1">
      <alignment horizontal="right"/>
    </xf>
    <xf numFmtId="43" fontId="10" fillId="0" borderId="0" xfId="3" applyFont="1" applyFill="1" applyBorder="1" applyAlignment="1">
      <alignment horizontal="right"/>
    </xf>
    <xf numFmtId="41" fontId="6" fillId="0" borderId="1" xfId="3" applyNumberFormat="1" applyFont="1" applyFill="1" applyBorder="1" applyAlignment="1">
      <alignment horizontal="right"/>
    </xf>
    <xf numFmtId="41" fontId="6" fillId="0" borderId="0" xfId="3" applyNumberFormat="1" applyFont="1" applyFill="1" applyBorder="1" applyAlignment="1">
      <alignment horizontal="right"/>
    </xf>
    <xf numFmtId="41" fontId="0" fillId="0" borderId="1" xfId="3" applyNumberFormat="1" applyFont="1" applyFill="1" applyBorder="1" applyAlignment="1">
      <alignment horizontal="right"/>
    </xf>
    <xf numFmtId="41" fontId="6" fillId="0" borderId="4" xfId="3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/>
    <xf numFmtId="164" fontId="6" fillId="0" borderId="0" xfId="1" applyNumberFormat="1" applyFont="1" applyFill="1" applyBorder="1" applyAlignment="1">
      <alignment horizontal="right"/>
    </xf>
    <xf numFmtId="41" fontId="5" fillId="0" borderId="0" xfId="1" applyNumberFormat="1" applyFont="1" applyFill="1" applyAlignment="1">
      <alignment horizontal="right"/>
    </xf>
    <xf numFmtId="41" fontId="6" fillId="0" borderId="1" xfId="1" applyNumberFormat="1" applyFont="1" applyFill="1" applyBorder="1" applyAlignment="1">
      <alignment horizontal="right"/>
    </xf>
    <xf numFmtId="41" fontId="5" fillId="0" borderId="1" xfId="1" applyNumberFormat="1" applyFont="1" applyFill="1" applyBorder="1" applyAlignment="1">
      <alignment horizontal="right"/>
    </xf>
    <xf numFmtId="41" fontId="0" fillId="0" borderId="0" xfId="3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41" fontId="6" fillId="0" borderId="2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/>
    <xf numFmtId="164" fontId="5" fillId="0" borderId="0" xfId="1" quotePrefix="1" applyNumberFormat="1" applyFont="1" applyFill="1" applyAlignment="1">
      <alignment horizontal="right"/>
    </xf>
    <xf numFmtId="164" fontId="9" fillId="0" borderId="0" xfId="1" applyNumberFormat="1" applyFont="1" applyFill="1" applyAlignment="1"/>
    <xf numFmtId="41" fontId="0" fillId="0" borderId="0" xfId="3" applyNumberFormat="1" applyFont="1" applyFill="1" applyAlignment="1">
      <alignment horizontal="right"/>
    </xf>
    <xf numFmtId="41" fontId="0" fillId="0" borderId="0" xfId="1" applyNumberFormat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164" fontId="0" fillId="0" borderId="1" xfId="1" applyNumberFormat="1" applyFont="1" applyFill="1" applyBorder="1" applyAlignment="1"/>
    <xf numFmtId="164" fontId="6" fillId="0" borderId="3" xfId="1" applyNumberFormat="1" applyFont="1" applyFill="1" applyBorder="1" applyAlignment="1"/>
    <xf numFmtId="164" fontId="5" fillId="0" borderId="3" xfId="1" applyNumberFormat="1" applyFont="1" applyFill="1" applyBorder="1" applyAlignment="1"/>
    <xf numFmtId="165" fontId="5" fillId="0" borderId="0" xfId="1" applyNumberFormat="1" applyFont="1" applyFill="1" applyBorder="1" applyAlignment="1"/>
    <xf numFmtId="165" fontId="9" fillId="0" borderId="0" xfId="1" applyNumberFormat="1" applyFont="1" applyFill="1" applyBorder="1" applyAlignment="1"/>
    <xf numFmtId="165" fontId="0" fillId="0" borderId="0" xfId="1" applyNumberFormat="1" applyFont="1" applyFill="1" applyBorder="1" applyAlignment="1"/>
    <xf numFmtId="164" fontId="6" fillId="0" borderId="0" xfId="1" applyNumberFormat="1" applyFont="1" applyFill="1" applyAlignment="1">
      <alignment horizontal="right"/>
    </xf>
    <xf numFmtId="164" fontId="7" fillId="0" borderId="0" xfId="3" applyNumberFormat="1" applyFont="1" applyFill="1" applyAlignment="1">
      <alignment horizontal="right"/>
    </xf>
    <xf numFmtId="41" fontId="6" fillId="0" borderId="0" xfId="3" applyNumberFormat="1" applyFont="1" applyFill="1" applyAlignment="1">
      <alignment horizontal="right"/>
    </xf>
    <xf numFmtId="43" fontId="6" fillId="0" borderId="0" xfId="3" applyFont="1" applyFill="1" applyAlignment="1">
      <alignment horizontal="right"/>
    </xf>
    <xf numFmtId="164" fontId="6" fillId="0" borderId="0" xfId="1" applyNumberFormat="1" applyFont="1" applyFill="1" applyBorder="1" applyAlignment="1"/>
    <xf numFmtId="164" fontId="5" fillId="0" borderId="0" xfId="1" applyNumberFormat="1" applyFont="1" applyFill="1"/>
    <xf numFmtId="49" fontId="9" fillId="0" borderId="0" xfId="0" applyNumberFormat="1" applyFont="1"/>
    <xf numFmtId="49" fontId="10" fillId="0" borderId="0" xfId="0" applyNumberFormat="1" applyFont="1"/>
    <xf numFmtId="0" fontId="6" fillId="0" borderId="0" xfId="0" applyFont="1"/>
    <xf numFmtId="165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41" fontId="6" fillId="0" borderId="0" xfId="1" applyNumberFormat="1" applyFont="1" applyFill="1" applyBorder="1" applyAlignment="1">
      <alignment horizontal="right"/>
    </xf>
    <xf numFmtId="165" fontId="0" fillId="0" borderId="0" xfId="0" applyNumberForma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left"/>
    </xf>
    <xf numFmtId="49" fontId="15" fillId="0" borderId="0" xfId="0" applyNumberFormat="1" applyFont="1"/>
    <xf numFmtId="0" fontId="15" fillId="0" borderId="0" xfId="0" applyFont="1"/>
    <xf numFmtId="0" fontId="0" fillId="0" borderId="0" xfId="0" applyAlignment="1">
      <alignment horizontal="left"/>
    </xf>
    <xf numFmtId="49" fontId="11" fillId="0" borderId="0" xfId="0" applyNumberFormat="1" applyFont="1"/>
    <xf numFmtId="0" fontId="12" fillId="0" borderId="0" xfId="0" applyFont="1"/>
    <xf numFmtId="0" fontId="7" fillId="0" borderId="0" xfId="0" applyFont="1" applyAlignment="1">
      <alignment horizontal="right"/>
    </xf>
    <xf numFmtId="49" fontId="6" fillId="0" borderId="0" xfId="0" applyNumberFormat="1" applyFont="1"/>
    <xf numFmtId="49" fontId="9" fillId="0" borderId="0" xfId="0" applyNumberFormat="1" applyFont="1" applyAlignment="1">
      <alignment horizontal="center"/>
    </xf>
    <xf numFmtId="164" fontId="5" fillId="0" borderId="0" xfId="0" applyNumberFormat="1" applyFont="1"/>
    <xf numFmtId="164" fontId="5" fillId="0" borderId="1" xfId="0" applyNumberFormat="1" applyFont="1" applyBorder="1" applyAlignment="1">
      <alignment horizontal="center"/>
    </xf>
    <xf numFmtId="43" fontId="9" fillId="0" borderId="0" xfId="3" applyFont="1" applyFill="1" applyAlignment="1">
      <alignment horizontal="right"/>
    </xf>
    <xf numFmtId="164" fontId="9" fillId="0" borderId="0" xfId="0" applyNumberFormat="1" applyFont="1" applyAlignment="1">
      <alignment horizontal="center"/>
    </xf>
    <xf numFmtId="164" fontId="0" fillId="0" borderId="0" xfId="0" applyNumberFormat="1"/>
    <xf numFmtId="165" fontId="6" fillId="0" borderId="0" xfId="0" applyNumberFormat="1" applyFont="1"/>
    <xf numFmtId="165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6" fillId="0" borderId="0" xfId="0" applyNumberFormat="1" applyFont="1"/>
    <xf numFmtId="165" fontId="10" fillId="0" borderId="3" xfId="0" applyNumberFormat="1" applyFont="1" applyBorder="1" applyAlignment="1">
      <alignment horizontal="right"/>
    </xf>
    <xf numFmtId="49" fontId="4" fillId="0" borderId="0" xfId="0" applyNumberFormat="1" applyFont="1"/>
    <xf numFmtId="49" fontId="5" fillId="0" borderId="0" xfId="0" applyNumberFormat="1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49" fontId="8" fillId="0" borderId="0" xfId="0" applyNumberFormat="1" applyFont="1"/>
    <xf numFmtId="165" fontId="5" fillId="0" borderId="0" xfId="0" applyNumberFormat="1" applyFont="1"/>
    <xf numFmtId="165" fontId="0" fillId="0" borderId="0" xfId="0" applyNumberFormat="1" applyAlignment="1">
      <alignment horizontal="right"/>
    </xf>
    <xf numFmtId="0" fontId="8" fillId="0" borderId="0" xfId="0" applyFont="1" applyAlignment="1">
      <alignment horizontal="center"/>
    </xf>
    <xf numFmtId="37" fontId="5" fillId="0" borderId="0" xfId="0" applyNumberFormat="1" applyFont="1"/>
    <xf numFmtId="165" fontId="6" fillId="0" borderId="0" xfId="0" applyNumberFormat="1" applyFont="1" applyAlignment="1">
      <alignment horizontal="right"/>
    </xf>
    <xf numFmtId="0" fontId="17" fillId="0" borderId="0" xfId="0" applyFont="1" applyAlignment="1">
      <alignment horizontal="center"/>
    </xf>
    <xf numFmtId="0" fontId="13" fillId="0" borderId="0" xfId="0" applyFont="1"/>
    <xf numFmtId="165" fontId="0" fillId="0" borderId="0" xfId="1" applyNumberFormat="1" applyFont="1" applyFill="1"/>
    <xf numFmtId="165" fontId="0" fillId="0" borderId="1" xfId="0" applyNumberFormat="1" applyBorder="1"/>
    <xf numFmtId="164" fontId="6" fillId="0" borderId="0" xfId="3" applyNumberFormat="1" applyFont="1" applyFill="1" applyBorder="1" applyAlignment="1">
      <alignment horizontal="right"/>
    </xf>
    <xf numFmtId="0" fontId="4" fillId="0" borderId="0" xfId="0" applyFont="1"/>
    <xf numFmtId="0" fontId="19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8" fillId="0" borderId="0" xfId="0" applyFont="1"/>
    <xf numFmtId="0" fontId="7" fillId="0" borderId="0" xfId="0" applyFont="1"/>
    <xf numFmtId="165" fontId="6" fillId="0" borderId="1" xfId="0" applyNumberFormat="1" applyFont="1" applyBorder="1"/>
    <xf numFmtId="165" fontId="6" fillId="0" borderId="4" xfId="0" applyNumberFormat="1" applyFont="1" applyBorder="1"/>
    <xf numFmtId="165" fontId="6" fillId="0" borderId="2" xfId="0" applyNumberFormat="1" applyFont="1" applyBorder="1"/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0" fillId="0" borderId="0" xfId="7" quotePrefix="1" applyFont="1" applyAlignment="1">
      <alignment horizontal="left"/>
    </xf>
    <xf numFmtId="37" fontId="5" fillId="0" borderId="1" xfId="0" applyNumberFormat="1" applyFont="1" applyBorder="1"/>
    <xf numFmtId="165" fontId="6" fillId="0" borderId="3" xfId="0" applyNumberFormat="1" applyFont="1" applyBorder="1"/>
    <xf numFmtId="165" fontId="5" fillId="0" borderId="0" xfId="0" applyNumberFormat="1" applyFont="1" applyAlignment="1">
      <alignment vertical="center"/>
    </xf>
    <xf numFmtId="167" fontId="6" fillId="0" borderId="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1" fontId="6" fillId="0" borderId="0" xfId="1" applyNumberFormat="1" applyFont="1" applyFill="1" applyAlignment="1">
      <alignment horizontal="right"/>
    </xf>
    <xf numFmtId="41" fontId="0" fillId="0" borderId="0" xfId="0" applyNumberFormat="1"/>
    <xf numFmtId="165" fontId="0" fillId="0" borderId="0" xfId="0" applyNumberFormat="1" applyFill="1"/>
    <xf numFmtId="49" fontId="4" fillId="0" borderId="0" xfId="0" applyNumberFormat="1" applyFont="1" applyFill="1"/>
    <xf numFmtId="0" fontId="7" fillId="0" borderId="0" xfId="0" applyFont="1" applyFill="1" applyAlignment="1">
      <alignment horizontal="center"/>
    </xf>
    <xf numFmtId="0" fontId="5" fillId="0" borderId="0" xfId="0" applyFont="1" applyFill="1"/>
    <xf numFmtId="49" fontId="6" fillId="0" borderId="0" xfId="0" applyNumberFormat="1" applyFont="1" applyFill="1"/>
    <xf numFmtId="49" fontId="5" fillId="0" borderId="0" xfId="0" applyNumberFormat="1" applyFont="1" applyFill="1"/>
    <xf numFmtId="0" fontId="6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8" fillId="0" borderId="0" xfId="0" applyNumberFormat="1" applyFont="1" applyFill="1"/>
    <xf numFmtId="165" fontId="5" fillId="0" borderId="0" xfId="0" applyNumberFormat="1" applyFont="1" applyFill="1"/>
    <xf numFmtId="0" fontId="0" fillId="0" borderId="0" xfId="0" applyFill="1" applyAlignment="1">
      <alignment horizontal="left"/>
    </xf>
    <xf numFmtId="49" fontId="0" fillId="0" borderId="0" xfId="0" applyNumberFormat="1" applyFill="1"/>
    <xf numFmtId="0" fontId="5" fillId="0" borderId="0" xfId="0" applyFont="1" applyFill="1" applyAlignment="1">
      <alignment horizontal="left"/>
    </xf>
    <xf numFmtId="0" fontId="0" fillId="0" borderId="0" xfId="0" applyFill="1"/>
    <xf numFmtId="164" fontId="5" fillId="0" borderId="0" xfId="0" applyNumberFormat="1" applyFont="1" applyFill="1"/>
    <xf numFmtId="165" fontId="0" fillId="0" borderId="0" xfId="0" applyNumberFormat="1" applyFill="1" applyAlignment="1">
      <alignment horizontal="right"/>
    </xf>
    <xf numFmtId="165" fontId="5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center"/>
    </xf>
    <xf numFmtId="165" fontId="6" fillId="0" borderId="0" xfId="0" applyNumberFormat="1" applyFont="1" applyFill="1"/>
    <xf numFmtId="0" fontId="6" fillId="0" borderId="0" xfId="0" applyFont="1" applyFill="1"/>
    <xf numFmtId="164" fontId="6" fillId="0" borderId="0" xfId="0" applyNumberFormat="1" applyFont="1" applyFill="1"/>
    <xf numFmtId="0" fontId="0" fillId="0" borderId="0" xfId="0" applyFill="1" applyAlignment="1">
      <alignment wrapText="1"/>
    </xf>
    <xf numFmtId="164" fontId="0" fillId="0" borderId="0" xfId="0" applyNumberFormat="1" applyFill="1"/>
    <xf numFmtId="165" fontId="5" fillId="0" borderId="1" xfId="0" applyNumberFormat="1" applyFont="1" applyFill="1" applyBorder="1"/>
    <xf numFmtId="37" fontId="5" fillId="0" borderId="0" xfId="0" applyNumberFormat="1" applyFont="1" applyFill="1"/>
    <xf numFmtId="44" fontId="0" fillId="0" borderId="0" xfId="0" applyNumberForma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17" fillId="0" borderId="0" xfId="0" applyFont="1" applyFill="1" applyAlignment="1">
      <alignment horizontal="center"/>
    </xf>
    <xf numFmtId="0" fontId="13" fillId="0" borderId="0" xfId="0" applyFont="1" applyFill="1"/>
    <xf numFmtId="165" fontId="5" fillId="0" borderId="3" xfId="0" applyNumberFormat="1" applyFont="1" applyFill="1" applyBorder="1"/>
    <xf numFmtId="49" fontId="7" fillId="0" borderId="0" xfId="0" applyNumberFormat="1" applyFont="1" applyFill="1"/>
    <xf numFmtId="164" fontId="22" fillId="0" borderId="0" xfId="0" applyNumberFormat="1" applyFont="1" applyFill="1"/>
    <xf numFmtId="0" fontId="0" fillId="0" borderId="0" xfId="0" applyAlignment="1">
      <alignment horizontal="center"/>
    </xf>
    <xf numFmtId="165" fontId="5" fillId="0" borderId="0" xfId="0" applyNumberFormat="1" applyFont="1" applyAlignment="1">
      <alignment horizontal="center"/>
    </xf>
    <xf numFmtId="37" fontId="0" fillId="0" borderId="1" xfId="0" applyNumberFormat="1" applyBorder="1"/>
    <xf numFmtId="164" fontId="0" fillId="0" borderId="1" xfId="3" applyNumberFormat="1" applyFont="1" applyFill="1" applyBorder="1" applyAlignment="1">
      <alignment horizontal="right"/>
    </xf>
    <xf numFmtId="41" fontId="6" fillId="0" borderId="2" xfId="3" applyNumberFormat="1" applyFont="1" applyFill="1" applyBorder="1" applyAlignment="1">
      <alignment horizontal="right"/>
    </xf>
    <xf numFmtId="49" fontId="6" fillId="0" borderId="0" xfId="0" applyNumberFormat="1" applyFont="1" applyAlignment="1">
      <alignment vertical="center"/>
    </xf>
    <xf numFmtId="167" fontId="6" fillId="0" borderId="3" xfId="3" applyNumberFormat="1" applyFont="1" applyFill="1" applyBorder="1" applyAlignment="1">
      <alignment vertical="center"/>
    </xf>
    <xf numFmtId="164" fontId="5" fillId="0" borderId="0" xfId="3" applyNumberFormat="1" applyFont="1" applyFill="1" applyAlignment="1">
      <alignment horizontal="right"/>
    </xf>
    <xf numFmtId="164" fontId="5" fillId="0" borderId="1" xfId="3" applyNumberFormat="1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41" fontId="6" fillId="0" borderId="3" xfId="3" applyNumberFormat="1" applyFont="1" applyFill="1" applyBorder="1" applyAlignment="1">
      <alignment horizontal="right"/>
    </xf>
    <xf numFmtId="41" fontId="6" fillId="0" borderId="3" xfId="1" applyNumberFormat="1" applyFont="1" applyFill="1" applyBorder="1" applyAlignment="1">
      <alignment horizontal="right"/>
    </xf>
    <xf numFmtId="164" fontId="0" fillId="0" borderId="0" xfId="3" applyNumberFormat="1" applyFont="1" applyFill="1" applyAlignment="1">
      <alignment horizontal="right"/>
    </xf>
    <xf numFmtId="41" fontId="5" fillId="0" borderId="0" xfId="0" applyNumberFormat="1" applyFont="1"/>
    <xf numFmtId="164" fontId="26" fillId="0" borderId="0" xfId="0" applyNumberFormat="1" applyFont="1" applyAlignment="1">
      <alignment horizontal="right"/>
    </xf>
    <xf numFmtId="164" fontId="5" fillId="0" borderId="1" xfId="3" applyNumberFormat="1" applyFont="1" applyFill="1" applyBorder="1" applyAlignment="1"/>
    <xf numFmtId="43" fontId="6" fillId="0" borderId="0" xfId="0" applyNumberFormat="1" applyFont="1"/>
    <xf numFmtId="43" fontId="5" fillId="0" borderId="0" xfId="0" applyNumberFormat="1" applyFont="1"/>
    <xf numFmtId="164" fontId="5" fillId="0" borderId="1" xfId="0" applyNumberFormat="1" applyFont="1" applyBorder="1"/>
    <xf numFmtId="0" fontId="6" fillId="0" borderId="0" xfId="0" applyFont="1" applyAlignment="1">
      <alignment horizontal="left" vertical="center"/>
    </xf>
    <xf numFmtId="41" fontId="6" fillId="0" borderId="2" xfId="3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164" fontId="13" fillId="0" borderId="0" xfId="0" applyNumberFormat="1" applyFont="1"/>
    <xf numFmtId="41" fontId="7" fillId="0" borderId="0" xfId="0" applyNumberFormat="1" applyFont="1" applyAlignment="1">
      <alignment horizontal="right"/>
    </xf>
    <xf numFmtId="41" fontId="14" fillId="0" borderId="0" xfId="0" applyNumberFormat="1" applyFont="1" applyAlignment="1">
      <alignment horizontal="center"/>
    </xf>
    <xf numFmtId="41" fontId="10" fillId="0" borderId="0" xfId="0" applyNumberFormat="1" applyFont="1" applyAlignment="1">
      <alignment horizontal="right"/>
    </xf>
    <xf numFmtId="165" fontId="10" fillId="0" borderId="0" xfId="0" quotePrefix="1" applyNumberFormat="1" applyFont="1" applyAlignment="1">
      <alignment horizontal="right"/>
    </xf>
    <xf numFmtId="41" fontId="6" fillId="0" borderId="0" xfId="0" applyNumberFormat="1" applyFont="1" applyAlignment="1">
      <alignment horizontal="right"/>
    </xf>
    <xf numFmtId="41" fontId="5" fillId="0" borderId="0" xfId="3" applyNumberFormat="1" applyFont="1" applyFill="1" applyAlignment="1">
      <alignment horizontal="right"/>
    </xf>
    <xf numFmtId="43" fontId="9" fillId="0" borderId="1" xfId="3" applyFont="1" applyFill="1" applyBorder="1" applyAlignment="1">
      <alignment horizontal="right"/>
    </xf>
    <xf numFmtId="164" fontId="9" fillId="0" borderId="0" xfId="3" applyNumberFormat="1" applyFont="1" applyFill="1" applyAlignment="1">
      <alignment horizontal="right"/>
    </xf>
    <xf numFmtId="43" fontId="5" fillId="0" borderId="0" xfId="3" applyFont="1" applyFill="1" applyAlignment="1">
      <alignment horizontal="right"/>
    </xf>
    <xf numFmtId="164" fontId="6" fillId="0" borderId="0" xfId="1" applyNumberFormat="1" applyFont="1" applyFill="1"/>
    <xf numFmtId="0" fontId="0" fillId="0" borderId="0" xfId="0" applyFont="1" applyAlignment="1">
      <alignment horizontal="center"/>
    </xf>
    <xf numFmtId="164" fontId="5" fillId="0" borderId="0" xfId="3" applyNumberFormat="1" applyFont="1" applyFill="1" applyAlignment="1"/>
    <xf numFmtId="165" fontId="9" fillId="0" borderId="0" xfId="0" applyNumberFormat="1" applyFont="1"/>
    <xf numFmtId="165" fontId="5" fillId="0" borderId="1" xfId="0" applyNumberFormat="1" applyFont="1" applyBorder="1"/>
    <xf numFmtId="165" fontId="7" fillId="0" borderId="0" xfId="0" applyNumberFormat="1" applyFont="1" applyAlignment="1">
      <alignment horizontal="center"/>
    </xf>
    <xf numFmtId="41" fontId="7" fillId="0" borderId="0" xfId="0" applyNumberFormat="1" applyFont="1" applyAlignment="1">
      <alignment horizontal="center"/>
    </xf>
    <xf numFmtId="165" fontId="0" fillId="0" borderId="1" xfId="0" applyNumberFormat="1" applyBorder="1" applyAlignment="1">
      <alignment horizontal="right"/>
    </xf>
    <xf numFmtId="165" fontId="5" fillId="0" borderId="0" xfId="0" applyNumberFormat="1" applyFont="1" applyAlignment="1">
      <alignment horizontal="right"/>
    </xf>
    <xf numFmtId="41" fontId="6" fillId="0" borderId="4" xfId="1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indent="2"/>
    </xf>
    <xf numFmtId="0" fontId="6" fillId="0" borderId="0" xfId="0" quotePrefix="1" applyFont="1" applyAlignment="1">
      <alignment horizontal="left"/>
    </xf>
    <xf numFmtId="0" fontId="5" fillId="0" borderId="0" xfId="0" applyFont="1" applyAlignment="1">
      <alignment horizontal="left" indent="2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/>
    <xf numFmtId="0" fontId="0" fillId="0" borderId="0" xfId="0" applyFont="1" applyFill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37" fontId="5" fillId="0" borderId="1" xfId="0" applyNumberFormat="1" applyFont="1" applyFill="1" applyBorder="1"/>
    <xf numFmtId="164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 applyAlignment="1">
      <alignment horizontal="center"/>
    </xf>
  </cellXfs>
  <cellStyles count="20">
    <cellStyle name="Comma" xfId="1" builtinId="3"/>
    <cellStyle name="Comma 2" xfId="2" xr:uid="{00000000-0005-0000-0000-000001000000}"/>
    <cellStyle name="Comma 2 2" xfId="3" xr:uid="{00000000-0005-0000-0000-000002000000}"/>
    <cellStyle name="Comma 2 2 14" xfId="4" xr:uid="{00000000-0005-0000-0000-000003000000}"/>
    <cellStyle name="Comma 2 3" xfId="13" xr:uid="{F35536E2-2C14-46E0-9957-611B53BB08C2}"/>
    <cellStyle name="Comma 3" xfId="5" xr:uid="{00000000-0005-0000-0000-000004000000}"/>
    <cellStyle name="Comma 3 2" xfId="15" xr:uid="{494EF665-644A-46D5-9F1B-D7004017E64F}"/>
    <cellStyle name="Comma 3 3" xfId="18" xr:uid="{41B41459-FE76-4BDE-9B13-B4705178DA28}"/>
    <cellStyle name="Comma 4" xfId="17" xr:uid="{C46A27DC-80DA-4981-8B67-852B64431DE8}"/>
    <cellStyle name="Comma 5" xfId="12" xr:uid="{31183AC2-ADBB-4985-ADCB-4A192E03A285}"/>
    <cellStyle name="Currency 2" xfId="6" xr:uid="{00000000-0005-0000-0000-000005000000}"/>
    <cellStyle name="Normal" xfId="0" builtinId="0"/>
    <cellStyle name="Normal 116" xfId="14" xr:uid="{0752F51E-BAE8-4B2C-BCB5-9F47CC02C809}"/>
    <cellStyle name="Normal 2" xfId="7" xr:uid="{00000000-0005-0000-0000-000007000000}"/>
    <cellStyle name="Normal 2 23" xfId="19" xr:uid="{58A1695C-A52E-47C2-A8BF-CA5EF43D9110}"/>
    <cellStyle name="Normal 3" xfId="10" xr:uid="{FD973A5E-3F7D-4532-BA7B-854A898F927F}"/>
    <cellStyle name="Normal 3 2" xfId="16" xr:uid="{C4715B33-BD43-44DE-99C9-BE849F86151A}"/>
    <cellStyle name="Normal 4" xfId="11" xr:uid="{E42E6397-0CEA-4EE5-A7B4-19B96C36A2B3}"/>
    <cellStyle name="Normal 5" xfId="8" xr:uid="{00000000-0005-0000-0000-000008000000}"/>
    <cellStyle name="Normal 68" xfId="9" xr:uid="{00000000-0005-0000-0000-000009000000}"/>
  </cellStyles>
  <dxfs count="0"/>
  <tableStyles count="0" defaultTableStyle="TableStyleMedium9" defaultPivotStyle="PivotStyleLight16"/>
  <colors>
    <mruColors>
      <color rgb="FF00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D8F6B-03B0-4F8D-8379-42AACC8DE0FD}">
  <sheetPr>
    <pageSetUpPr fitToPage="1"/>
  </sheetPr>
  <dimension ref="A1:Q127"/>
  <sheetViews>
    <sheetView tabSelected="1" view="pageBreakPreview" zoomScale="85" zoomScaleNormal="82" zoomScaleSheetLayoutView="85" workbookViewId="0">
      <selection activeCell="R19" sqref="R19"/>
    </sheetView>
  </sheetViews>
  <sheetFormatPr defaultColWidth="9.09765625" defaultRowHeight="21.5"/>
  <cols>
    <col min="1" max="1" width="42.3984375" style="124" customWidth="1"/>
    <col min="2" max="2" width="8.8984375" style="121" customWidth="1"/>
    <col min="3" max="3" width="1.09765625" style="122" customWidth="1"/>
    <col min="4" max="4" width="14.09765625" style="122" customWidth="1"/>
    <col min="5" max="5" width="1" style="122" customWidth="1"/>
    <col min="6" max="6" width="13.59765625" style="122" customWidth="1"/>
    <col min="7" max="7" width="1" style="122" customWidth="1"/>
    <col min="8" max="8" width="14.09765625" style="122" customWidth="1"/>
    <col min="9" max="9" width="1" style="122" customWidth="1"/>
    <col min="10" max="10" width="13.59765625" style="122" customWidth="1"/>
    <col min="11" max="11" width="9.09765625" style="122"/>
    <col min="12" max="12" width="17.69921875" style="122" bestFit="1" customWidth="1"/>
    <col min="13" max="13" width="17.3984375" style="122" bestFit="1" customWidth="1"/>
    <col min="14" max="14" width="18.09765625" style="122" customWidth="1"/>
    <col min="15" max="15" width="13.8984375" style="122" bestFit="1" customWidth="1"/>
    <col min="16" max="16384" width="9.09765625" style="122"/>
  </cols>
  <sheetData>
    <row r="1" spans="1:10" ht="22.5" customHeight="1">
      <c r="A1" s="120" t="s">
        <v>0</v>
      </c>
    </row>
    <row r="2" spans="1:10" ht="22.5" customHeight="1">
      <c r="A2" s="120" t="s">
        <v>1</v>
      </c>
    </row>
    <row r="3" spans="1:10" ht="22.5" customHeight="1">
      <c r="A3" s="123"/>
      <c r="J3" s="39" t="s">
        <v>2</v>
      </c>
    </row>
    <row r="4" spans="1:10" ht="22.5" customHeight="1">
      <c r="C4" s="121"/>
      <c r="D4" s="211" t="s">
        <v>3</v>
      </c>
      <c r="E4" s="211"/>
      <c r="F4" s="211"/>
      <c r="G4" s="125"/>
      <c r="H4" s="211" t="s">
        <v>4</v>
      </c>
      <c r="I4" s="211"/>
      <c r="J4" s="211"/>
    </row>
    <row r="5" spans="1:10">
      <c r="C5" s="126"/>
      <c r="D5" s="127" t="s">
        <v>277</v>
      </c>
      <c r="E5" s="128"/>
      <c r="F5" s="127" t="s">
        <v>5</v>
      </c>
      <c r="G5" s="128"/>
      <c r="H5" s="127" t="s">
        <v>277</v>
      </c>
      <c r="I5" s="128"/>
      <c r="J5" s="127" t="s">
        <v>5</v>
      </c>
    </row>
    <row r="6" spans="1:10">
      <c r="B6" s="121" t="s">
        <v>6</v>
      </c>
      <c r="C6" s="126"/>
      <c r="D6" s="128">
        <v>2567</v>
      </c>
      <c r="E6" s="126"/>
      <c r="F6" s="128">
        <v>2566</v>
      </c>
      <c r="G6" s="128"/>
      <c r="H6" s="128">
        <v>2567</v>
      </c>
      <c r="I6" s="126"/>
      <c r="J6" s="128">
        <v>2566</v>
      </c>
    </row>
    <row r="7" spans="1:10" ht="23">
      <c r="A7" s="120" t="s">
        <v>7</v>
      </c>
      <c r="B7" s="122"/>
      <c r="C7" s="126"/>
      <c r="D7" s="129" t="s">
        <v>8</v>
      </c>
      <c r="E7" s="126"/>
      <c r="F7" s="130"/>
      <c r="G7" s="128"/>
      <c r="H7" s="129" t="s">
        <v>8</v>
      </c>
      <c r="I7" s="126"/>
      <c r="J7" s="130"/>
    </row>
    <row r="8" spans="1:10" ht="22.5" customHeight="1">
      <c r="A8" s="120"/>
      <c r="C8" s="126"/>
      <c r="D8" s="128"/>
      <c r="E8" s="126"/>
      <c r="F8" s="128"/>
      <c r="G8" s="128"/>
      <c r="H8" s="128"/>
      <c r="I8" s="126"/>
      <c r="J8" s="128"/>
    </row>
    <row r="9" spans="1:10" ht="22.5" customHeight="1">
      <c r="A9" s="131" t="s">
        <v>9</v>
      </c>
      <c r="C9" s="132"/>
      <c r="D9" s="132"/>
      <c r="E9" s="132"/>
      <c r="F9" s="132"/>
      <c r="G9" s="132"/>
      <c r="H9" s="132"/>
      <c r="I9" s="132"/>
      <c r="J9" s="132"/>
    </row>
    <row r="10" spans="1:10" ht="22.5" customHeight="1">
      <c r="A10" s="124" t="s">
        <v>10</v>
      </c>
      <c r="C10" s="132"/>
      <c r="D10" s="132">
        <v>27705006</v>
      </c>
      <c r="E10" s="132"/>
      <c r="F10" s="132">
        <v>26135884</v>
      </c>
      <c r="G10" s="132"/>
      <c r="H10" s="1">
        <v>1117571</v>
      </c>
      <c r="I10" s="132"/>
      <c r="J10" s="1">
        <v>1459843</v>
      </c>
    </row>
    <row r="11" spans="1:10" ht="22.5" customHeight="1">
      <c r="A11" s="133" t="s">
        <v>11</v>
      </c>
      <c r="C11" s="132"/>
      <c r="D11" s="132">
        <v>21662</v>
      </c>
      <c r="E11" s="132"/>
      <c r="F11" s="132">
        <v>159104</v>
      </c>
      <c r="G11" s="132"/>
      <c r="H11" s="30">
        <v>0</v>
      </c>
      <c r="I11" s="132"/>
      <c r="J11" s="30">
        <v>0</v>
      </c>
    </row>
    <row r="12" spans="1:10" ht="22.5" customHeight="1">
      <c r="A12" s="134" t="s">
        <v>12</v>
      </c>
      <c r="B12" s="121">
        <v>11</v>
      </c>
      <c r="C12" s="132"/>
      <c r="D12" s="132">
        <v>41307919</v>
      </c>
      <c r="E12" s="132"/>
      <c r="F12" s="132">
        <v>42351035</v>
      </c>
      <c r="G12" s="132"/>
      <c r="H12" s="1">
        <v>2746911</v>
      </c>
      <c r="I12" s="132"/>
      <c r="J12" s="1">
        <v>3498937</v>
      </c>
    </row>
    <row r="13" spans="1:10" ht="22.5" customHeight="1">
      <c r="A13" s="135" t="s">
        <v>13</v>
      </c>
      <c r="C13" s="132"/>
      <c r="D13" s="132">
        <v>2557491</v>
      </c>
      <c r="E13" s="132"/>
      <c r="F13" s="132">
        <v>2645875</v>
      </c>
      <c r="G13" s="132"/>
      <c r="H13" s="1">
        <v>156617</v>
      </c>
      <c r="I13" s="132"/>
      <c r="J13" s="1">
        <v>192671</v>
      </c>
    </row>
    <row r="14" spans="1:10" ht="22.5" customHeight="1">
      <c r="A14" s="133" t="s">
        <v>14</v>
      </c>
      <c r="B14" s="121">
        <v>3</v>
      </c>
      <c r="C14" s="132"/>
      <c r="D14" s="132">
        <v>134369</v>
      </c>
      <c r="E14" s="132"/>
      <c r="F14" s="132">
        <v>129131</v>
      </c>
      <c r="G14" s="132"/>
      <c r="H14" s="24">
        <v>1518566</v>
      </c>
      <c r="I14" s="132"/>
      <c r="J14" s="24">
        <v>0</v>
      </c>
    </row>
    <row r="15" spans="1:10" ht="22.5" customHeight="1">
      <c r="A15" s="135" t="s">
        <v>15</v>
      </c>
      <c r="C15" s="132"/>
      <c r="D15" s="132">
        <v>3453785</v>
      </c>
      <c r="E15" s="132"/>
      <c r="F15" s="132">
        <v>3117843</v>
      </c>
      <c r="G15" s="132"/>
      <c r="H15" s="24">
        <v>0</v>
      </c>
      <c r="I15" s="132"/>
      <c r="J15" s="24">
        <v>0</v>
      </c>
    </row>
    <row r="16" spans="1:10" ht="22.5" customHeight="1">
      <c r="A16" s="134" t="s">
        <v>16</v>
      </c>
      <c r="B16" s="121">
        <v>3</v>
      </c>
      <c r="C16" s="132"/>
      <c r="D16" s="24">
        <v>38909</v>
      </c>
      <c r="E16" s="132"/>
      <c r="F16" s="24">
        <v>32949</v>
      </c>
      <c r="G16" s="132"/>
      <c r="H16" s="1">
        <v>18585630</v>
      </c>
      <c r="I16" s="132"/>
      <c r="J16" s="1">
        <v>15635280</v>
      </c>
    </row>
    <row r="17" spans="1:14" ht="22.5" customHeight="1">
      <c r="A17" s="134" t="s">
        <v>17</v>
      </c>
      <c r="C17" s="132"/>
      <c r="D17" s="24"/>
      <c r="E17" s="132"/>
      <c r="F17" s="24"/>
      <c r="G17" s="132"/>
      <c r="H17" s="1"/>
      <c r="I17" s="132"/>
      <c r="J17" s="1"/>
    </row>
    <row r="18" spans="1:14" ht="22.5" customHeight="1">
      <c r="A18" s="136" t="s">
        <v>18</v>
      </c>
      <c r="B18" s="121" t="s">
        <v>332</v>
      </c>
      <c r="C18" s="132"/>
      <c r="D18" s="24">
        <v>1010002</v>
      </c>
      <c r="E18" s="132"/>
      <c r="F18" s="24">
        <v>975007</v>
      </c>
      <c r="G18" s="132"/>
      <c r="H18" s="24">
        <v>0</v>
      </c>
      <c r="I18" s="132"/>
      <c r="J18" s="24">
        <v>0</v>
      </c>
    </row>
    <row r="19" spans="1:14" ht="22.5" customHeight="1">
      <c r="A19" s="135" t="s">
        <v>19</v>
      </c>
      <c r="C19" s="132"/>
      <c r="D19" s="132">
        <v>67583544</v>
      </c>
      <c r="E19" s="132"/>
      <c r="F19" s="132">
        <v>69508151</v>
      </c>
      <c r="G19" s="132"/>
      <c r="H19" s="1">
        <v>2939126</v>
      </c>
      <c r="I19" s="132"/>
      <c r="J19" s="1">
        <v>2642979</v>
      </c>
    </row>
    <row r="20" spans="1:14" ht="22.5" customHeight="1">
      <c r="A20" s="133" t="s">
        <v>20</v>
      </c>
      <c r="C20" s="132"/>
      <c r="D20" s="132">
        <v>55349214</v>
      </c>
      <c r="E20" s="132"/>
      <c r="F20" s="132">
        <v>55064952</v>
      </c>
      <c r="G20" s="132"/>
      <c r="H20" s="1">
        <v>740983</v>
      </c>
      <c r="I20" s="132"/>
      <c r="J20" s="1">
        <v>691457</v>
      </c>
      <c r="M20" s="136"/>
    </row>
    <row r="21" spans="1:14" ht="22.5" customHeight="1">
      <c r="A21" s="133" t="s">
        <v>21</v>
      </c>
      <c r="B21" s="121">
        <v>11</v>
      </c>
      <c r="C21" s="132"/>
      <c r="D21" s="132">
        <v>1668344</v>
      </c>
      <c r="E21" s="132"/>
      <c r="F21" s="132">
        <v>951621</v>
      </c>
      <c r="G21" s="132"/>
      <c r="H21" s="24">
        <v>0</v>
      </c>
      <c r="I21" s="132"/>
      <c r="J21" s="24">
        <v>27145</v>
      </c>
      <c r="K21" s="43"/>
      <c r="L21" s="137"/>
    </row>
    <row r="22" spans="1:14" ht="22.5" customHeight="1">
      <c r="A22" s="135" t="s">
        <v>22</v>
      </c>
      <c r="C22" s="132"/>
      <c r="D22" s="138">
        <v>8766193</v>
      </c>
      <c r="E22" s="132"/>
      <c r="F22" s="138">
        <v>7734397</v>
      </c>
      <c r="G22" s="132"/>
      <c r="H22" s="4">
        <v>578113</v>
      </c>
      <c r="I22" s="132"/>
      <c r="J22" s="26">
        <v>47704</v>
      </c>
    </row>
    <row r="23" spans="1:14" ht="22.5" customHeight="1">
      <c r="A23" s="133" t="s">
        <v>23</v>
      </c>
      <c r="C23" s="132"/>
      <c r="D23" s="139"/>
      <c r="E23" s="132"/>
      <c r="F23" s="139"/>
      <c r="G23" s="132"/>
      <c r="H23" s="4"/>
      <c r="I23" s="132"/>
      <c r="J23" s="26"/>
    </row>
    <row r="24" spans="1:14" ht="22.5" customHeight="1">
      <c r="A24" s="133" t="s">
        <v>24</v>
      </c>
      <c r="C24" s="132"/>
      <c r="D24" s="22">
        <v>461229</v>
      </c>
      <c r="E24" s="31"/>
      <c r="F24" s="22">
        <v>309639</v>
      </c>
      <c r="G24" s="132"/>
      <c r="H24" s="22">
        <v>0</v>
      </c>
      <c r="I24" s="132"/>
      <c r="J24" s="22">
        <v>0</v>
      </c>
    </row>
    <row r="25" spans="1:14" s="142" customFormat="1" ht="22.5" customHeight="1">
      <c r="A25" s="123" t="s">
        <v>25</v>
      </c>
      <c r="B25" s="140"/>
      <c r="C25" s="141"/>
      <c r="D25" s="18">
        <f>SUM(D10:D24)</f>
        <v>210057667</v>
      </c>
      <c r="E25" s="141"/>
      <c r="F25" s="18">
        <f>SUM(F10:F24)</f>
        <v>209115588</v>
      </c>
      <c r="G25" s="141"/>
      <c r="H25" s="18">
        <f>SUM(H10:H24)</f>
        <v>28383517</v>
      </c>
      <c r="I25" s="141"/>
      <c r="J25" s="18">
        <f>SUM(J10:J24)</f>
        <v>24196016</v>
      </c>
      <c r="L25" s="143"/>
      <c r="N25" s="143"/>
    </row>
    <row r="26" spans="1:14" s="142" customFormat="1" ht="22.5" customHeight="1">
      <c r="A26" s="123"/>
      <c r="B26" s="140"/>
      <c r="C26" s="141"/>
      <c r="D26" s="42"/>
      <c r="E26" s="141"/>
      <c r="F26" s="42"/>
      <c r="G26" s="141"/>
      <c r="H26" s="42"/>
      <c r="I26" s="141"/>
      <c r="J26" s="42"/>
    </row>
    <row r="27" spans="1:14" s="142" customFormat="1" ht="22.5" customHeight="1">
      <c r="A27" s="123"/>
      <c r="B27" s="140"/>
      <c r="C27" s="141"/>
      <c r="D27" s="141"/>
      <c r="E27" s="141"/>
      <c r="F27" s="141"/>
      <c r="G27" s="141"/>
      <c r="H27" s="141"/>
      <c r="I27" s="141"/>
      <c r="J27" s="141"/>
    </row>
    <row r="28" spans="1:14" ht="22.5" customHeight="1">
      <c r="A28" s="120" t="s">
        <v>0</v>
      </c>
    </row>
    <row r="29" spans="1:14" ht="22.5" customHeight="1">
      <c r="A29" s="120" t="s">
        <v>1</v>
      </c>
    </row>
    <row r="30" spans="1:14" ht="22.5" customHeight="1">
      <c r="A30" s="123"/>
      <c r="J30" s="39" t="s">
        <v>2</v>
      </c>
    </row>
    <row r="31" spans="1:14" ht="22.5" customHeight="1">
      <c r="C31" s="121"/>
      <c r="D31" s="211" t="s">
        <v>3</v>
      </c>
      <c r="E31" s="211"/>
      <c r="F31" s="211"/>
      <c r="G31" s="125"/>
      <c r="H31" s="211" t="s">
        <v>4</v>
      </c>
      <c r="I31" s="211"/>
      <c r="J31" s="211"/>
    </row>
    <row r="32" spans="1:14" ht="22.5" customHeight="1">
      <c r="A32" s="122"/>
      <c r="B32" s="122"/>
      <c r="C32" s="126"/>
      <c r="D32" s="127" t="s">
        <v>277</v>
      </c>
      <c r="E32" s="128"/>
      <c r="F32" s="127" t="s">
        <v>5</v>
      </c>
      <c r="G32" s="128"/>
      <c r="H32" s="127" t="s">
        <v>277</v>
      </c>
      <c r="I32" s="128"/>
      <c r="J32" s="127" t="s">
        <v>5</v>
      </c>
    </row>
    <row r="33" spans="1:17" ht="22.5" customHeight="1">
      <c r="B33" s="121" t="s">
        <v>6</v>
      </c>
      <c r="C33" s="126"/>
      <c r="D33" s="128">
        <v>2567</v>
      </c>
      <c r="E33" s="126"/>
      <c r="F33" s="128">
        <v>2566</v>
      </c>
      <c r="G33" s="128"/>
      <c r="H33" s="128">
        <v>2567</v>
      </c>
      <c r="I33" s="126"/>
      <c r="J33" s="128">
        <v>2566</v>
      </c>
    </row>
    <row r="34" spans="1:17" ht="22.5" customHeight="1">
      <c r="A34" s="120" t="s">
        <v>26</v>
      </c>
      <c r="B34" s="122"/>
      <c r="C34" s="126"/>
      <c r="D34" s="129" t="s">
        <v>8</v>
      </c>
      <c r="E34" s="126"/>
      <c r="F34" s="130"/>
      <c r="G34" s="128"/>
      <c r="H34" s="129" t="s">
        <v>8</v>
      </c>
      <c r="I34" s="126"/>
      <c r="J34" s="130"/>
    </row>
    <row r="35" spans="1:17" ht="22.5" customHeight="1">
      <c r="A35" s="120"/>
      <c r="C35" s="126"/>
      <c r="D35" s="128"/>
      <c r="E35" s="126"/>
      <c r="F35" s="128"/>
      <c r="G35" s="128"/>
      <c r="H35" s="128"/>
      <c r="I35" s="126"/>
      <c r="J35" s="128"/>
    </row>
    <row r="36" spans="1:17" ht="22.5" customHeight="1">
      <c r="A36" s="131" t="s">
        <v>27</v>
      </c>
      <c r="C36" s="132"/>
      <c r="D36" s="132"/>
      <c r="E36" s="132"/>
      <c r="F36" s="132"/>
      <c r="G36" s="132"/>
      <c r="H36" s="132"/>
      <c r="I36" s="132"/>
      <c r="J36" s="132"/>
    </row>
    <row r="37" spans="1:17" ht="22.5" customHeight="1">
      <c r="A37" s="133" t="s">
        <v>28</v>
      </c>
      <c r="B37" s="121">
        <v>11</v>
      </c>
      <c r="C37" s="1"/>
      <c r="D37" s="24">
        <v>2345077</v>
      </c>
      <c r="E37" s="1"/>
      <c r="F37" s="24">
        <v>2046507</v>
      </c>
      <c r="G37" s="1"/>
      <c r="H37" s="24">
        <v>162875</v>
      </c>
      <c r="I37" s="132"/>
      <c r="J37" s="24">
        <v>130006</v>
      </c>
    </row>
    <row r="38" spans="1:17" ht="22.5" customHeight="1">
      <c r="A38" s="134" t="s">
        <v>29</v>
      </c>
      <c r="B38" s="121">
        <v>11</v>
      </c>
      <c r="C38" s="132"/>
      <c r="D38" s="26">
        <v>13568120</v>
      </c>
      <c r="E38" s="132"/>
      <c r="F38" s="26">
        <v>12634023</v>
      </c>
      <c r="G38" s="132"/>
      <c r="H38" s="132">
        <v>1002548</v>
      </c>
      <c r="I38" s="132"/>
      <c r="J38" s="132">
        <v>879200</v>
      </c>
      <c r="K38" s="43"/>
      <c r="L38" s="137"/>
    </row>
    <row r="39" spans="1:17" ht="22.5" customHeight="1">
      <c r="A39" s="134" t="s">
        <v>30</v>
      </c>
      <c r="B39" s="121">
        <v>4</v>
      </c>
      <c r="C39" s="132"/>
      <c r="D39" s="24">
        <v>0</v>
      </c>
      <c r="E39" s="132"/>
      <c r="F39" s="24">
        <v>0</v>
      </c>
      <c r="G39" s="132"/>
      <c r="H39" s="139">
        <v>258365932</v>
      </c>
      <c r="I39" s="132"/>
      <c r="J39" s="139">
        <v>250641201</v>
      </c>
      <c r="K39" s="132"/>
      <c r="L39" s="132"/>
    </row>
    <row r="40" spans="1:17" ht="22.5" customHeight="1">
      <c r="A40" s="144" t="s">
        <v>31</v>
      </c>
      <c r="B40" s="121">
        <v>5</v>
      </c>
      <c r="C40" s="132"/>
      <c r="D40" s="26">
        <v>244425013</v>
      </c>
      <c r="E40" s="132"/>
      <c r="F40" s="26">
        <v>240715601</v>
      </c>
      <c r="G40" s="132"/>
      <c r="H40" s="132">
        <v>2947625</v>
      </c>
      <c r="I40" s="132"/>
      <c r="J40" s="132">
        <v>2947625</v>
      </c>
      <c r="L40" s="137"/>
      <c r="M40" s="137"/>
      <c r="N40" s="137"/>
      <c r="O40" s="137"/>
      <c r="P40" s="137"/>
      <c r="Q40" s="137"/>
    </row>
    <row r="41" spans="1:17" ht="22.5" customHeight="1">
      <c r="A41" s="134" t="s">
        <v>32</v>
      </c>
      <c r="B41" s="121">
        <v>5</v>
      </c>
      <c r="C41" s="132"/>
      <c r="D41" s="26">
        <v>20324982</v>
      </c>
      <c r="E41" s="132"/>
      <c r="F41" s="26">
        <v>19198465</v>
      </c>
      <c r="G41" s="132"/>
      <c r="H41" s="2">
        <v>4506624</v>
      </c>
      <c r="I41" s="132"/>
      <c r="J41" s="2">
        <v>3794343</v>
      </c>
      <c r="L41" s="145"/>
      <c r="M41" s="137"/>
      <c r="O41" s="145"/>
      <c r="P41" s="145"/>
    </row>
    <row r="42" spans="1:17" ht="22.5" customHeight="1">
      <c r="A42" s="134" t="s">
        <v>17</v>
      </c>
      <c r="B42" s="121" t="s">
        <v>332</v>
      </c>
      <c r="C42" s="132"/>
      <c r="D42" s="24">
        <v>0</v>
      </c>
      <c r="E42" s="132"/>
      <c r="F42" s="24">
        <v>0</v>
      </c>
      <c r="G42" s="132"/>
      <c r="H42" s="24">
        <v>230000</v>
      </c>
      <c r="I42" s="132"/>
      <c r="J42" s="132">
        <v>350000</v>
      </c>
    </row>
    <row r="43" spans="1:17" ht="22.5" customHeight="1">
      <c r="A43" s="134" t="s">
        <v>33</v>
      </c>
      <c r="C43" s="132"/>
      <c r="D43" s="1">
        <v>7870464</v>
      </c>
      <c r="E43" s="132"/>
      <c r="F43" s="1">
        <v>7951164</v>
      </c>
      <c r="G43" s="132"/>
      <c r="H43" s="27">
        <v>2677130</v>
      </c>
      <c r="I43" s="132"/>
      <c r="J43" s="27">
        <v>2677130</v>
      </c>
    </row>
    <row r="44" spans="1:17" ht="22.5" customHeight="1">
      <c r="A44" s="134" t="s">
        <v>34</v>
      </c>
      <c r="B44" s="121">
        <v>6</v>
      </c>
      <c r="C44" s="139"/>
      <c r="D44" s="1">
        <v>270529942</v>
      </c>
      <c r="E44" s="139"/>
      <c r="F44" s="1">
        <v>265143594</v>
      </c>
      <c r="G44" s="139"/>
      <c r="H44" s="132">
        <v>19841339</v>
      </c>
      <c r="I44" s="139"/>
      <c r="J44" s="132">
        <v>20024454</v>
      </c>
    </row>
    <row r="45" spans="1:17" ht="22.5" customHeight="1">
      <c r="A45" s="134" t="s">
        <v>35</v>
      </c>
      <c r="C45" s="132"/>
      <c r="D45" s="1">
        <v>35779088</v>
      </c>
      <c r="E45" s="132"/>
      <c r="F45" s="1">
        <v>35497259</v>
      </c>
      <c r="G45" s="132"/>
      <c r="H45" s="24">
        <v>437671</v>
      </c>
      <c r="I45" s="132"/>
      <c r="J45" s="24">
        <v>495438</v>
      </c>
    </row>
    <row r="46" spans="1:17" ht="22.5" customHeight="1">
      <c r="A46" s="134" t="s">
        <v>36</v>
      </c>
      <c r="C46" s="139"/>
      <c r="D46" s="1">
        <v>64448552</v>
      </c>
      <c r="E46" s="139"/>
      <c r="F46" s="1">
        <v>60187906</v>
      </c>
      <c r="G46" s="139"/>
      <c r="H46" s="24">
        <v>0</v>
      </c>
      <c r="I46" s="132"/>
      <c r="J46" s="24">
        <v>0</v>
      </c>
    </row>
    <row r="47" spans="1:17" ht="22.5" customHeight="1">
      <c r="A47" s="134" t="s">
        <v>37</v>
      </c>
      <c r="C47" s="132"/>
      <c r="D47" s="1">
        <v>13634774</v>
      </c>
      <c r="E47" s="132"/>
      <c r="F47" s="1">
        <v>13240432</v>
      </c>
      <c r="G47" s="132"/>
      <c r="H47" s="27">
        <v>38178</v>
      </c>
      <c r="I47" s="132"/>
      <c r="J47" s="27">
        <v>46635</v>
      </c>
    </row>
    <row r="48" spans="1:17" ht="22.5" customHeight="1">
      <c r="A48" s="133" t="s">
        <v>38</v>
      </c>
      <c r="C48" s="139"/>
      <c r="D48" s="1">
        <v>12286165</v>
      </c>
      <c r="E48" s="139"/>
      <c r="F48" s="1">
        <v>12072598</v>
      </c>
      <c r="G48" s="139"/>
      <c r="H48" s="24">
        <v>0</v>
      </c>
      <c r="I48" s="132"/>
      <c r="J48" s="24">
        <v>0</v>
      </c>
    </row>
    <row r="49" spans="1:12" ht="22.5" customHeight="1">
      <c r="A49" s="124" t="s">
        <v>39</v>
      </c>
      <c r="C49" s="132"/>
      <c r="D49" s="1">
        <v>6537681</v>
      </c>
      <c r="E49" s="132"/>
      <c r="F49" s="1">
        <v>5757970</v>
      </c>
      <c r="G49" s="132"/>
      <c r="H49" s="24">
        <v>850457</v>
      </c>
      <c r="I49" s="132"/>
      <c r="J49" s="24">
        <v>582849</v>
      </c>
    </row>
    <row r="50" spans="1:12" ht="22.5" customHeight="1">
      <c r="A50" s="124" t="s">
        <v>40</v>
      </c>
      <c r="C50" s="132"/>
      <c r="D50" s="32">
        <v>3867267</v>
      </c>
      <c r="E50" s="132"/>
      <c r="F50" s="32">
        <v>3656745</v>
      </c>
      <c r="G50" s="132"/>
      <c r="H50" s="146">
        <v>37923</v>
      </c>
      <c r="I50" s="132"/>
      <c r="J50" s="146">
        <v>43301</v>
      </c>
    </row>
    <row r="51" spans="1:12" s="142" customFormat="1" ht="22.5" customHeight="1">
      <c r="A51" s="123" t="s">
        <v>41</v>
      </c>
      <c r="B51" s="140"/>
      <c r="C51" s="141"/>
      <c r="D51" s="18">
        <f>SUM(D37:D50)</f>
        <v>695617125</v>
      </c>
      <c r="E51" s="141"/>
      <c r="F51" s="18">
        <f>SUM(F37:F50)</f>
        <v>678102264</v>
      </c>
      <c r="G51" s="141"/>
      <c r="H51" s="18">
        <f>SUM(H37:H50)</f>
        <v>291098302</v>
      </c>
      <c r="I51" s="141"/>
      <c r="J51" s="18">
        <f>SUM(J37:J50)</f>
        <v>282612182</v>
      </c>
      <c r="L51" s="143"/>
    </row>
    <row r="52" spans="1:12" s="142" customFormat="1" ht="22.5" customHeight="1">
      <c r="A52" s="123"/>
      <c r="B52" s="140"/>
      <c r="C52" s="141"/>
      <c r="D52" s="141"/>
      <c r="E52" s="141"/>
      <c r="F52" s="141"/>
      <c r="G52" s="141"/>
      <c r="H52" s="141"/>
      <c r="I52" s="141"/>
      <c r="J52" s="141"/>
    </row>
    <row r="53" spans="1:12" s="142" customFormat="1" ht="22.5" customHeight="1" thickBot="1">
      <c r="A53" s="123" t="s">
        <v>42</v>
      </c>
      <c r="B53" s="140"/>
      <c r="C53" s="141"/>
      <c r="D53" s="33">
        <f>+D25+D51</f>
        <v>905674792</v>
      </c>
      <c r="E53" s="141"/>
      <c r="F53" s="33">
        <f>+F25+F51</f>
        <v>887217852</v>
      </c>
      <c r="G53" s="141"/>
      <c r="H53" s="33">
        <f>+H25+H51</f>
        <v>319481819</v>
      </c>
      <c r="I53" s="42"/>
      <c r="J53" s="33">
        <f>+J25+J51</f>
        <v>306808198</v>
      </c>
    </row>
    <row r="54" spans="1:12" s="142" customFormat="1" ht="22.5" customHeight="1" thickTop="1">
      <c r="A54" s="123"/>
      <c r="B54" s="140"/>
      <c r="C54" s="141"/>
      <c r="D54" s="141"/>
      <c r="E54" s="141"/>
      <c r="F54" s="141"/>
      <c r="G54" s="141"/>
      <c r="H54" s="141"/>
      <c r="I54" s="141"/>
      <c r="J54" s="141"/>
    </row>
    <row r="55" spans="1:12" ht="22.5" customHeight="1">
      <c r="A55" s="120" t="s">
        <v>0</v>
      </c>
    </row>
    <row r="56" spans="1:12" ht="22.5" customHeight="1">
      <c r="A56" s="120" t="s">
        <v>1</v>
      </c>
    </row>
    <row r="57" spans="1:12" ht="22.5" customHeight="1">
      <c r="A57" s="123"/>
      <c r="J57" s="39" t="s">
        <v>2</v>
      </c>
    </row>
    <row r="58" spans="1:12" ht="22.5" customHeight="1">
      <c r="C58" s="121"/>
      <c r="D58" s="211" t="s">
        <v>3</v>
      </c>
      <c r="E58" s="211"/>
      <c r="F58" s="211"/>
      <c r="G58" s="125"/>
      <c r="H58" s="211" t="s">
        <v>4</v>
      </c>
      <c r="I58" s="211"/>
      <c r="J58" s="211"/>
    </row>
    <row r="59" spans="1:12" ht="22.5" customHeight="1">
      <c r="A59" s="122"/>
      <c r="B59" s="122"/>
      <c r="C59" s="126"/>
      <c r="D59" s="127" t="s">
        <v>277</v>
      </c>
      <c r="E59" s="128"/>
      <c r="F59" s="127" t="s">
        <v>5</v>
      </c>
      <c r="G59" s="128"/>
      <c r="H59" s="127" t="s">
        <v>277</v>
      </c>
      <c r="I59" s="128"/>
      <c r="J59" s="127" t="s">
        <v>5</v>
      </c>
    </row>
    <row r="60" spans="1:12" ht="22.5" customHeight="1">
      <c r="B60" s="121" t="s">
        <v>6</v>
      </c>
      <c r="C60" s="126"/>
      <c r="D60" s="128">
        <v>2567</v>
      </c>
      <c r="E60" s="126"/>
      <c r="F60" s="128">
        <v>2566</v>
      </c>
      <c r="G60" s="128"/>
      <c r="H60" s="128">
        <v>2567</v>
      </c>
      <c r="I60" s="126"/>
      <c r="J60" s="128">
        <v>2566</v>
      </c>
    </row>
    <row r="61" spans="1:12" ht="22.5" customHeight="1">
      <c r="A61" s="120" t="s">
        <v>43</v>
      </c>
      <c r="B61" s="122"/>
      <c r="C61" s="126"/>
      <c r="D61" s="129" t="s">
        <v>8</v>
      </c>
      <c r="E61" s="126"/>
      <c r="F61" s="130"/>
      <c r="G61" s="128"/>
      <c r="H61" s="129" t="s">
        <v>8</v>
      </c>
      <c r="I61" s="126"/>
      <c r="J61" s="130"/>
    </row>
    <row r="62" spans="1:12" ht="22.5" customHeight="1">
      <c r="D62" s="127"/>
      <c r="F62" s="127"/>
      <c r="G62" s="128"/>
      <c r="H62" s="127"/>
      <c r="J62" s="127"/>
    </row>
    <row r="63" spans="1:12" ht="22.5" customHeight="1">
      <c r="A63" s="131" t="s">
        <v>44</v>
      </c>
      <c r="C63" s="132"/>
      <c r="D63" s="132"/>
      <c r="E63" s="132"/>
      <c r="F63" s="132"/>
      <c r="G63" s="132"/>
      <c r="H63" s="132"/>
      <c r="I63" s="132"/>
      <c r="J63" s="132"/>
    </row>
    <row r="64" spans="1:12" ht="22.5" customHeight="1">
      <c r="A64" s="124" t="s">
        <v>45</v>
      </c>
      <c r="C64" s="147"/>
      <c r="D64" s="147"/>
      <c r="E64" s="147"/>
      <c r="F64" s="147"/>
      <c r="G64" s="147"/>
      <c r="H64" s="147"/>
      <c r="I64" s="147"/>
      <c r="J64" s="147"/>
    </row>
    <row r="65" spans="1:10" ht="22.5" customHeight="1">
      <c r="A65" s="134" t="s">
        <v>46</v>
      </c>
      <c r="C65" s="132"/>
      <c r="D65" s="28">
        <v>79411427</v>
      </c>
      <c r="E65" s="132"/>
      <c r="F65" s="28">
        <v>86426945</v>
      </c>
      <c r="G65" s="132"/>
      <c r="H65" s="24">
        <v>0</v>
      </c>
      <c r="I65" s="132"/>
      <c r="J65" s="24">
        <v>0</v>
      </c>
    </row>
    <row r="66" spans="1:10" ht="22.5" customHeight="1">
      <c r="A66" s="134" t="s">
        <v>47</v>
      </c>
      <c r="C66" s="132"/>
      <c r="D66" s="28">
        <v>59361904</v>
      </c>
      <c r="E66" s="132"/>
      <c r="F66" s="28">
        <v>58310380</v>
      </c>
      <c r="G66" s="132"/>
      <c r="H66" s="28">
        <v>27354108</v>
      </c>
      <c r="I66" s="132"/>
      <c r="J66" s="28">
        <v>29479001</v>
      </c>
    </row>
    <row r="67" spans="1:10" ht="22.5" customHeight="1">
      <c r="A67" s="124" t="s">
        <v>48</v>
      </c>
      <c r="C67" s="132"/>
      <c r="D67" s="1">
        <v>34383935</v>
      </c>
      <c r="E67" s="132"/>
      <c r="F67" s="1">
        <v>36527046</v>
      </c>
      <c r="G67" s="132"/>
      <c r="H67" s="132">
        <v>948956</v>
      </c>
      <c r="I67" s="132"/>
      <c r="J67" s="132">
        <v>1069355</v>
      </c>
    </row>
    <row r="68" spans="1:10" ht="22.5" customHeight="1">
      <c r="A68" s="124" t="s">
        <v>49</v>
      </c>
      <c r="C68" s="132"/>
      <c r="D68" s="2">
        <v>13787261</v>
      </c>
      <c r="E68" s="132"/>
      <c r="F68" s="2">
        <v>11845175</v>
      </c>
      <c r="G68" s="132"/>
      <c r="H68" s="132">
        <v>536255</v>
      </c>
      <c r="I68" s="132"/>
      <c r="J68" s="132">
        <v>291056</v>
      </c>
    </row>
    <row r="69" spans="1:10" ht="22.5" customHeight="1">
      <c r="A69" s="134" t="s">
        <v>50</v>
      </c>
      <c r="C69" s="132"/>
      <c r="E69" s="132"/>
      <c r="G69" s="132"/>
      <c r="H69" s="20"/>
      <c r="I69" s="132"/>
      <c r="J69" s="20"/>
    </row>
    <row r="70" spans="1:10" ht="22.5" customHeight="1">
      <c r="A70" s="134" t="s">
        <v>51</v>
      </c>
      <c r="B70" s="121">
        <v>11</v>
      </c>
      <c r="C70" s="132"/>
      <c r="D70" s="1">
        <v>39519508</v>
      </c>
      <c r="E70" s="132"/>
      <c r="F70" s="1">
        <v>27181180</v>
      </c>
      <c r="G70" s="132"/>
      <c r="H70" s="20">
        <v>1024308</v>
      </c>
      <c r="I70" s="132"/>
      <c r="J70" s="20">
        <v>907602</v>
      </c>
    </row>
    <row r="71" spans="1:10" ht="22.5" customHeight="1">
      <c r="A71" s="134" t="s">
        <v>52</v>
      </c>
      <c r="C71" s="132"/>
      <c r="E71" s="132"/>
      <c r="G71" s="132"/>
      <c r="H71" s="20"/>
      <c r="I71" s="132"/>
      <c r="J71" s="20"/>
    </row>
    <row r="72" spans="1:10" ht="22.5" customHeight="1">
      <c r="A72" s="134" t="s">
        <v>51</v>
      </c>
      <c r="C72" s="132"/>
      <c r="D72" s="1">
        <v>5233858</v>
      </c>
      <c r="E72" s="132"/>
      <c r="F72" s="1">
        <v>5318603</v>
      </c>
      <c r="G72" s="132"/>
      <c r="H72" s="20">
        <v>126907</v>
      </c>
      <c r="I72" s="132"/>
      <c r="J72" s="20">
        <v>166175</v>
      </c>
    </row>
    <row r="73" spans="1:10" ht="22.5" customHeight="1">
      <c r="A73" s="134" t="s">
        <v>53</v>
      </c>
      <c r="B73" s="121">
        <v>11</v>
      </c>
      <c r="C73" s="132"/>
      <c r="D73" s="1">
        <v>23105000</v>
      </c>
      <c r="E73" s="132"/>
      <c r="F73" s="1">
        <v>20832600</v>
      </c>
      <c r="G73" s="132"/>
      <c r="H73" s="20">
        <v>7660000</v>
      </c>
      <c r="I73" s="132"/>
      <c r="J73" s="20">
        <v>16832600</v>
      </c>
    </row>
    <row r="74" spans="1:10" ht="22.5" customHeight="1">
      <c r="A74" s="134" t="s">
        <v>54</v>
      </c>
      <c r="B74" s="121">
        <v>3</v>
      </c>
      <c r="C74" s="132"/>
      <c r="D74" s="24">
        <v>391137</v>
      </c>
      <c r="E74" s="132"/>
      <c r="F74" s="24">
        <v>256608</v>
      </c>
      <c r="G74" s="132"/>
      <c r="H74" s="24">
        <v>18450268</v>
      </c>
      <c r="I74" s="132"/>
      <c r="J74" s="24">
        <v>9490268</v>
      </c>
    </row>
    <row r="75" spans="1:10" ht="22.5" customHeight="1">
      <c r="A75" s="134" t="s">
        <v>55</v>
      </c>
      <c r="C75" s="132"/>
      <c r="D75" s="1">
        <v>2462373</v>
      </c>
      <c r="E75" s="132"/>
      <c r="F75" s="1">
        <v>1616371</v>
      </c>
      <c r="G75" s="132"/>
      <c r="H75" s="24">
        <v>0</v>
      </c>
      <c r="I75" s="132"/>
      <c r="J75" s="24">
        <v>0</v>
      </c>
    </row>
    <row r="76" spans="1:10" ht="22.5" customHeight="1">
      <c r="A76" s="134" t="s">
        <v>56</v>
      </c>
      <c r="B76" s="121">
        <v>11</v>
      </c>
      <c r="C76" s="132"/>
      <c r="D76" s="1">
        <v>274440</v>
      </c>
      <c r="E76" s="132"/>
      <c r="F76" s="1">
        <v>208657</v>
      </c>
      <c r="G76" s="132"/>
      <c r="H76" s="24">
        <v>42106</v>
      </c>
      <c r="I76" s="132"/>
      <c r="J76" s="24">
        <v>2079</v>
      </c>
    </row>
    <row r="77" spans="1:10" ht="22.5" customHeight="1">
      <c r="A77" s="124" t="s">
        <v>57</v>
      </c>
      <c r="C77" s="132"/>
      <c r="D77" s="3">
        <v>11070980</v>
      </c>
      <c r="E77" s="132"/>
      <c r="F77" s="3">
        <v>10939653</v>
      </c>
      <c r="G77" s="132"/>
      <c r="H77" s="22">
        <v>1601733</v>
      </c>
      <c r="I77" s="132"/>
      <c r="J77" s="22">
        <v>1601919</v>
      </c>
    </row>
    <row r="78" spans="1:10" s="142" customFormat="1" ht="22.5" customHeight="1">
      <c r="A78" s="123" t="s">
        <v>58</v>
      </c>
      <c r="B78" s="140"/>
      <c r="C78" s="141"/>
      <c r="D78" s="18">
        <f>SUM(D65:D77)</f>
        <v>269001823</v>
      </c>
      <c r="E78" s="141"/>
      <c r="F78" s="18">
        <f>SUM(F65:F77)</f>
        <v>259463218</v>
      </c>
      <c r="G78" s="141"/>
      <c r="H78" s="18">
        <f>SUM(H65:H77)</f>
        <v>57744641</v>
      </c>
      <c r="I78" s="141"/>
      <c r="J78" s="18">
        <f>SUM(J65:J77)</f>
        <v>59840055</v>
      </c>
    </row>
    <row r="79" spans="1:10" ht="22.5" customHeight="1">
      <c r="C79" s="132"/>
      <c r="D79" s="132"/>
      <c r="E79" s="132"/>
      <c r="F79" s="132"/>
      <c r="G79" s="132"/>
      <c r="H79" s="132"/>
      <c r="I79" s="132"/>
      <c r="J79" s="132"/>
    </row>
    <row r="80" spans="1:10" ht="22.5" customHeight="1">
      <c r="A80" s="131" t="s">
        <v>59</v>
      </c>
      <c r="C80" s="132"/>
      <c r="D80" s="132"/>
      <c r="E80" s="132"/>
      <c r="F80" s="132"/>
      <c r="G80" s="132"/>
      <c r="H80" s="132"/>
      <c r="I80" s="132"/>
      <c r="J80" s="132"/>
    </row>
    <row r="81" spans="1:10" ht="22.5" customHeight="1">
      <c r="A81" s="124" t="s">
        <v>60</v>
      </c>
      <c r="B81" s="121">
        <v>11</v>
      </c>
      <c r="C81" s="132"/>
      <c r="D81" s="132">
        <v>100196129</v>
      </c>
      <c r="E81" s="132"/>
      <c r="F81" s="132">
        <v>104443136</v>
      </c>
      <c r="G81" s="132"/>
      <c r="H81" s="24">
        <v>0</v>
      </c>
      <c r="I81" s="132"/>
      <c r="J81" s="26">
        <v>492469</v>
      </c>
    </row>
    <row r="82" spans="1:10" ht="22.5" customHeight="1">
      <c r="A82" s="134" t="s">
        <v>61</v>
      </c>
      <c r="C82" s="132"/>
      <c r="D82" s="132">
        <v>30520010</v>
      </c>
      <c r="E82" s="132"/>
      <c r="F82" s="132">
        <v>30045018</v>
      </c>
      <c r="G82" s="132"/>
      <c r="H82" s="26">
        <v>302953</v>
      </c>
      <c r="I82" s="132"/>
      <c r="J82" s="26">
        <v>332705</v>
      </c>
    </row>
    <row r="83" spans="1:10" ht="22.5" customHeight="1">
      <c r="A83" s="134" t="s">
        <v>62</v>
      </c>
      <c r="B83" s="121" t="s">
        <v>337</v>
      </c>
      <c r="C83" s="132"/>
      <c r="D83" s="132">
        <v>173977200</v>
      </c>
      <c r="E83" s="132"/>
      <c r="F83" s="132">
        <v>182297200</v>
      </c>
      <c r="G83" s="132"/>
      <c r="H83" s="26">
        <v>99672200</v>
      </c>
      <c r="I83" s="132"/>
      <c r="J83" s="26">
        <v>92547200</v>
      </c>
    </row>
    <row r="84" spans="1:10" ht="22.5" customHeight="1">
      <c r="A84" s="124" t="s">
        <v>63</v>
      </c>
      <c r="C84" s="132"/>
      <c r="D84" s="119">
        <v>15522943</v>
      </c>
      <c r="E84" s="132"/>
      <c r="F84" s="119">
        <v>14880664</v>
      </c>
      <c r="G84" s="132"/>
      <c r="H84" s="24">
        <v>0</v>
      </c>
      <c r="I84" s="148"/>
      <c r="J84" s="24">
        <v>0</v>
      </c>
    </row>
    <row r="85" spans="1:10" ht="22.5" customHeight="1">
      <c r="A85" s="134" t="s">
        <v>64</v>
      </c>
      <c r="C85" s="132"/>
      <c r="D85" s="132">
        <v>9569240</v>
      </c>
      <c r="E85" s="132"/>
      <c r="F85" s="132">
        <v>9316347</v>
      </c>
      <c r="G85" s="132"/>
      <c r="H85" s="24">
        <v>2621799</v>
      </c>
      <c r="I85" s="132"/>
      <c r="J85" s="24">
        <v>2558832</v>
      </c>
    </row>
    <row r="86" spans="1:10" ht="22.5" customHeight="1">
      <c r="A86" s="134" t="s">
        <v>65</v>
      </c>
      <c r="C86" s="132"/>
      <c r="D86" s="24">
        <v>1443399</v>
      </c>
      <c r="E86" s="132"/>
      <c r="F86" s="17">
        <v>1476414</v>
      </c>
      <c r="G86" s="132"/>
      <c r="H86" s="24">
        <v>0</v>
      </c>
      <c r="I86" s="26"/>
      <c r="J86" s="24">
        <v>0</v>
      </c>
    </row>
    <row r="87" spans="1:10" ht="22.5" customHeight="1">
      <c r="A87" s="134" t="s">
        <v>66</v>
      </c>
      <c r="B87" s="121">
        <v>11</v>
      </c>
      <c r="C87" s="132"/>
      <c r="D87" s="22">
        <v>246950</v>
      </c>
      <c r="E87" s="132"/>
      <c r="F87" s="22">
        <v>262760</v>
      </c>
      <c r="G87" s="132"/>
      <c r="H87" s="22">
        <v>0</v>
      </c>
      <c r="I87" s="26"/>
      <c r="J87" s="22">
        <v>0</v>
      </c>
    </row>
    <row r="88" spans="1:10" s="142" customFormat="1" ht="22.5" customHeight="1">
      <c r="A88" s="123" t="s">
        <v>67</v>
      </c>
      <c r="B88" s="140"/>
      <c r="C88" s="141"/>
      <c r="D88" s="18">
        <f>SUM(D81:D87)</f>
        <v>331475871</v>
      </c>
      <c r="E88" s="141"/>
      <c r="F88" s="18">
        <f>SUM(F81:F87)</f>
        <v>342721539</v>
      </c>
      <c r="G88" s="141"/>
      <c r="H88" s="18">
        <f>SUM(H81:H87)</f>
        <v>102596952</v>
      </c>
      <c r="I88" s="149"/>
      <c r="J88" s="18">
        <f>SUM(J81:J87)</f>
        <v>95931206</v>
      </c>
    </row>
    <row r="89" spans="1:10" s="142" customFormat="1" ht="22.5" customHeight="1">
      <c r="A89" s="123"/>
      <c r="B89" s="140"/>
      <c r="C89" s="141"/>
      <c r="D89" s="141"/>
      <c r="E89" s="141"/>
      <c r="F89" s="141"/>
      <c r="G89" s="141"/>
      <c r="H89" s="141"/>
      <c r="I89" s="141"/>
      <c r="J89" s="141"/>
    </row>
    <row r="90" spans="1:10" s="142" customFormat="1" ht="22.5" customHeight="1">
      <c r="A90" s="123" t="s">
        <v>68</v>
      </c>
      <c r="B90" s="140"/>
      <c r="C90" s="141"/>
      <c r="D90" s="18">
        <f>+D88+D78</f>
        <v>600477694</v>
      </c>
      <c r="E90" s="141"/>
      <c r="F90" s="18">
        <f>+F88+F78</f>
        <v>602184757</v>
      </c>
      <c r="G90" s="141"/>
      <c r="H90" s="18">
        <f>+H88+H78</f>
        <v>160341593</v>
      </c>
      <c r="I90" s="141"/>
      <c r="J90" s="18">
        <f>+J88+J78</f>
        <v>155771261</v>
      </c>
    </row>
    <row r="91" spans="1:10" s="142" customFormat="1" ht="22.5" customHeight="1">
      <c r="A91" s="123"/>
      <c r="B91" s="140"/>
      <c r="C91" s="141"/>
      <c r="D91" s="42"/>
      <c r="E91" s="141"/>
      <c r="F91" s="42"/>
      <c r="G91" s="141"/>
      <c r="H91" s="19"/>
      <c r="I91" s="149"/>
      <c r="J91" s="19"/>
    </row>
    <row r="92" spans="1:10" s="142" customFormat="1" ht="22.5" customHeight="1">
      <c r="A92" s="123"/>
      <c r="B92" s="140"/>
      <c r="C92" s="141"/>
      <c r="D92" s="42"/>
      <c r="E92" s="141"/>
      <c r="F92" s="42"/>
      <c r="G92" s="141"/>
      <c r="H92" s="19"/>
      <c r="I92" s="149"/>
      <c r="J92" s="19"/>
    </row>
    <row r="93" spans="1:10" ht="22.5" customHeight="1">
      <c r="A93" s="120" t="s">
        <v>0</v>
      </c>
      <c r="B93" s="150"/>
      <c r="C93" s="151"/>
      <c r="D93" s="151"/>
      <c r="E93" s="151"/>
      <c r="F93" s="151"/>
      <c r="G93" s="151"/>
      <c r="H93" s="151"/>
      <c r="I93" s="151"/>
      <c r="J93" s="151"/>
    </row>
    <row r="94" spans="1:10" ht="22.5" customHeight="1">
      <c r="A94" s="120" t="s">
        <v>1</v>
      </c>
      <c r="B94" s="150"/>
      <c r="C94" s="151"/>
      <c r="D94" s="151"/>
      <c r="E94" s="151"/>
      <c r="F94" s="151"/>
      <c r="G94" s="151"/>
      <c r="H94" s="151"/>
      <c r="I94" s="151"/>
      <c r="J94" s="151"/>
    </row>
    <row r="95" spans="1:10" ht="22.5" customHeight="1">
      <c r="A95" s="123"/>
      <c r="J95" s="39" t="s">
        <v>2</v>
      </c>
    </row>
    <row r="96" spans="1:10" ht="22.5" customHeight="1">
      <c r="C96" s="121"/>
      <c r="D96" s="211" t="s">
        <v>3</v>
      </c>
      <c r="E96" s="211"/>
      <c r="F96" s="211"/>
      <c r="G96" s="125"/>
      <c r="H96" s="211" t="s">
        <v>4</v>
      </c>
      <c r="I96" s="211"/>
      <c r="J96" s="211"/>
    </row>
    <row r="97" spans="1:12" ht="22.5" customHeight="1">
      <c r="A97" s="122"/>
      <c r="B97" s="122"/>
      <c r="C97" s="126"/>
      <c r="D97" s="127" t="s">
        <v>277</v>
      </c>
      <c r="E97" s="128"/>
      <c r="F97" s="127" t="s">
        <v>5</v>
      </c>
      <c r="G97" s="128"/>
      <c r="H97" s="127" t="s">
        <v>277</v>
      </c>
      <c r="I97" s="128"/>
      <c r="J97" s="127" t="s">
        <v>5</v>
      </c>
    </row>
    <row r="98" spans="1:12" ht="22.5" customHeight="1">
      <c r="C98" s="126"/>
      <c r="D98" s="128">
        <v>2567</v>
      </c>
      <c r="E98" s="126"/>
      <c r="F98" s="128">
        <v>2566</v>
      </c>
      <c r="G98" s="128"/>
      <c r="H98" s="128">
        <v>2567</v>
      </c>
      <c r="I98" s="126"/>
      <c r="J98" s="128">
        <v>2566</v>
      </c>
    </row>
    <row r="99" spans="1:12" ht="22.5" customHeight="1">
      <c r="A99" s="120" t="s">
        <v>69</v>
      </c>
      <c r="B99" s="122"/>
      <c r="C99" s="126"/>
      <c r="D99" s="129" t="s">
        <v>8</v>
      </c>
      <c r="E99" s="126"/>
      <c r="F99" s="130"/>
      <c r="G99" s="128"/>
      <c r="H99" s="129" t="s">
        <v>8</v>
      </c>
      <c r="I99" s="126"/>
      <c r="J99" s="130"/>
    </row>
    <row r="100" spans="1:12" ht="22.5" customHeight="1">
      <c r="D100" s="127"/>
      <c r="F100" s="127"/>
      <c r="G100" s="128"/>
      <c r="H100" s="127"/>
      <c r="J100" s="127"/>
    </row>
    <row r="101" spans="1:12" ht="22.5" customHeight="1">
      <c r="A101" s="131" t="s">
        <v>70</v>
      </c>
      <c r="C101" s="147"/>
      <c r="D101" s="147"/>
      <c r="E101" s="147"/>
      <c r="F101" s="147"/>
      <c r="G101" s="147"/>
      <c r="H101" s="147"/>
      <c r="I101" s="147"/>
      <c r="J101" s="147"/>
    </row>
    <row r="102" spans="1:12" ht="22.5" customHeight="1">
      <c r="A102" s="124" t="s">
        <v>71</v>
      </c>
      <c r="C102" s="147"/>
      <c r="D102" s="147"/>
      <c r="E102" s="147"/>
      <c r="F102" s="147"/>
      <c r="G102" s="147"/>
      <c r="H102" s="147"/>
      <c r="I102" s="147"/>
      <c r="J102" s="147"/>
    </row>
    <row r="103" spans="1:12" ht="22.5" customHeight="1" thickBot="1">
      <c r="A103" s="134" t="s">
        <v>72</v>
      </c>
      <c r="C103" s="132"/>
      <c r="D103" s="152">
        <v>9093857</v>
      </c>
      <c r="E103" s="132"/>
      <c r="F103" s="152">
        <v>9093857</v>
      </c>
      <c r="G103" s="132"/>
      <c r="H103" s="34">
        <v>9093857</v>
      </c>
      <c r="I103" s="132"/>
      <c r="J103" s="34">
        <v>9093857</v>
      </c>
    </row>
    <row r="104" spans="1:12" ht="22.5" customHeight="1" thickTop="1">
      <c r="A104" s="134" t="s">
        <v>73</v>
      </c>
      <c r="C104" s="132"/>
      <c r="D104" s="1"/>
      <c r="E104" s="132"/>
      <c r="F104" s="1"/>
      <c r="G104" s="132"/>
      <c r="H104" s="2"/>
      <c r="I104" s="132"/>
      <c r="J104" s="2"/>
      <c r="L104" s="137"/>
    </row>
    <row r="105" spans="1:12" ht="22.5" customHeight="1">
      <c r="A105" s="153" t="s">
        <v>74</v>
      </c>
      <c r="C105" s="132"/>
      <c r="D105" s="1">
        <v>8413569</v>
      </c>
      <c r="E105" s="132"/>
      <c r="F105" s="1">
        <v>8413569</v>
      </c>
      <c r="G105" s="132"/>
      <c r="H105" s="2">
        <v>8413569</v>
      </c>
      <c r="I105" s="132"/>
      <c r="J105" s="2">
        <v>8413569</v>
      </c>
    </row>
    <row r="106" spans="1:12" ht="22.5" customHeight="1">
      <c r="A106" s="124" t="s">
        <v>75</v>
      </c>
      <c r="C106" s="35"/>
      <c r="D106" s="36"/>
      <c r="E106" s="35"/>
      <c r="F106" s="36"/>
      <c r="G106" s="35"/>
      <c r="H106" s="35"/>
      <c r="I106" s="35"/>
      <c r="J106" s="35"/>
    </row>
    <row r="107" spans="1:12" ht="22.5" customHeight="1">
      <c r="A107" s="134" t="s">
        <v>76</v>
      </c>
      <c r="C107" s="132"/>
      <c r="D107" s="28">
        <v>56004025</v>
      </c>
      <c r="E107" s="132"/>
      <c r="F107" s="28">
        <v>56004025</v>
      </c>
      <c r="G107" s="132"/>
      <c r="H107" s="1">
        <v>55113998</v>
      </c>
      <c r="I107" s="132"/>
      <c r="J107" s="1">
        <v>55113998</v>
      </c>
    </row>
    <row r="108" spans="1:12" ht="22.5" customHeight="1">
      <c r="A108" s="134" t="s">
        <v>77</v>
      </c>
      <c r="C108" s="132"/>
      <c r="D108" s="28"/>
      <c r="E108" s="132"/>
      <c r="F108" s="28"/>
      <c r="G108" s="132"/>
      <c r="H108" s="132"/>
      <c r="I108" s="132"/>
      <c r="J108" s="132"/>
    </row>
    <row r="109" spans="1:12" ht="22.5" customHeight="1">
      <c r="A109" s="134" t="s">
        <v>78</v>
      </c>
      <c r="C109" s="132"/>
      <c r="D109" s="28">
        <v>5217178</v>
      </c>
      <c r="E109" s="132"/>
      <c r="F109" s="28">
        <v>5212858</v>
      </c>
      <c r="G109" s="132"/>
      <c r="H109" s="24">
        <v>0</v>
      </c>
      <c r="I109" s="35"/>
      <c r="J109" s="24">
        <v>0</v>
      </c>
    </row>
    <row r="110" spans="1:12" ht="22.5" customHeight="1">
      <c r="A110" s="134" t="s">
        <v>79</v>
      </c>
      <c r="C110" s="132"/>
      <c r="D110" s="28"/>
      <c r="E110" s="132"/>
      <c r="F110" s="28"/>
      <c r="G110" s="132"/>
      <c r="H110" s="132"/>
      <c r="I110" s="132"/>
      <c r="J110" s="132"/>
    </row>
    <row r="111" spans="1:12" ht="22.5" customHeight="1">
      <c r="A111" s="134" t="s">
        <v>80</v>
      </c>
      <c r="C111" s="132"/>
      <c r="D111" s="35">
        <v>-9917</v>
      </c>
      <c r="E111" s="132"/>
      <c r="F111" s="35">
        <v>-9917</v>
      </c>
      <c r="G111" s="132"/>
      <c r="H111" s="2">
        <v>490423</v>
      </c>
      <c r="I111" s="132"/>
      <c r="J111" s="2">
        <v>490423</v>
      </c>
    </row>
    <row r="112" spans="1:12" ht="22.5" customHeight="1">
      <c r="A112" s="134" t="s">
        <v>81</v>
      </c>
      <c r="C112" s="132"/>
      <c r="D112" s="28">
        <v>3621945</v>
      </c>
      <c r="E112" s="132"/>
      <c r="F112" s="28">
        <v>3621945</v>
      </c>
      <c r="G112" s="132"/>
      <c r="H112" s="2">
        <v>3470021</v>
      </c>
      <c r="I112" s="132"/>
      <c r="J112" s="2">
        <v>3470021</v>
      </c>
    </row>
    <row r="113" spans="1:10" ht="22.5" customHeight="1">
      <c r="A113" s="124" t="s">
        <v>82</v>
      </c>
      <c r="C113" s="132"/>
      <c r="D113" s="28"/>
      <c r="E113" s="132"/>
      <c r="F113" s="28"/>
      <c r="G113" s="132"/>
      <c r="H113" s="132"/>
      <c r="I113" s="132"/>
      <c r="J113" s="132"/>
    </row>
    <row r="114" spans="1:10" ht="22.5" customHeight="1">
      <c r="A114" s="124" t="s">
        <v>83</v>
      </c>
      <c r="C114" s="132"/>
      <c r="D114" s="28"/>
      <c r="E114" s="132"/>
      <c r="F114" s="28"/>
      <c r="G114" s="132"/>
      <c r="H114" s="132"/>
      <c r="I114" s="132"/>
      <c r="J114" s="132"/>
    </row>
    <row r="115" spans="1:10" ht="22.5" customHeight="1">
      <c r="A115" s="124" t="s">
        <v>84</v>
      </c>
      <c r="C115" s="132"/>
      <c r="D115" s="1">
        <v>929166</v>
      </c>
      <c r="E115" s="132"/>
      <c r="F115" s="1">
        <v>929166</v>
      </c>
      <c r="G115" s="132"/>
      <c r="H115" s="1">
        <v>929166</v>
      </c>
      <c r="I115" s="132"/>
      <c r="J115" s="1">
        <v>929166</v>
      </c>
    </row>
    <row r="116" spans="1:10" ht="22.5" customHeight="1">
      <c r="A116" s="134" t="s">
        <v>330</v>
      </c>
      <c r="C116" s="132"/>
      <c r="D116" s="1">
        <v>3666565</v>
      </c>
      <c r="E116" s="132"/>
      <c r="F116" s="1">
        <v>3666565</v>
      </c>
      <c r="G116" s="132"/>
      <c r="H116" s="1">
        <v>3666565</v>
      </c>
      <c r="I116" s="132"/>
      <c r="J116" s="1">
        <v>3666565</v>
      </c>
    </row>
    <row r="117" spans="1:10" ht="22.5" customHeight="1">
      <c r="A117" s="124" t="s">
        <v>85</v>
      </c>
      <c r="C117" s="132"/>
      <c r="D117" s="96">
        <v>128567655</v>
      </c>
      <c r="E117" s="132"/>
      <c r="F117" s="28">
        <v>118690135</v>
      </c>
      <c r="G117" s="132"/>
      <c r="H117" s="26">
        <v>53822683</v>
      </c>
      <c r="I117" s="132"/>
      <c r="J117" s="26">
        <v>45651693</v>
      </c>
    </row>
    <row r="118" spans="1:10" ht="22.5" customHeight="1">
      <c r="A118" s="134" t="s">
        <v>86</v>
      </c>
      <c r="C118" s="35"/>
      <c r="D118" s="37">
        <v>-8287164</v>
      </c>
      <c r="E118" s="35"/>
      <c r="F118" s="37">
        <v>-8287164</v>
      </c>
      <c r="G118" s="35"/>
      <c r="H118" s="24">
        <v>-3666565</v>
      </c>
      <c r="I118" s="35"/>
      <c r="J118" s="24">
        <v>-3666565</v>
      </c>
    </row>
    <row r="119" spans="1:10" ht="22.5" customHeight="1">
      <c r="A119" s="134" t="s">
        <v>87</v>
      </c>
      <c r="C119" s="35"/>
      <c r="D119" s="37">
        <v>26932000</v>
      </c>
      <c r="E119" s="35"/>
      <c r="F119" s="37">
        <v>26932000</v>
      </c>
      <c r="G119" s="35"/>
      <c r="H119" s="24">
        <v>26932000</v>
      </c>
      <c r="I119" s="35"/>
      <c r="J119" s="24">
        <v>26932000</v>
      </c>
    </row>
    <row r="120" spans="1:10" ht="22.5" customHeight="1">
      <c r="A120" s="134" t="s">
        <v>88</v>
      </c>
      <c r="C120" s="132"/>
      <c r="D120" s="3">
        <v>33746459</v>
      </c>
      <c r="E120" s="132"/>
      <c r="F120" s="3">
        <v>24243052</v>
      </c>
      <c r="G120" s="132"/>
      <c r="H120" s="146">
        <v>9968366</v>
      </c>
      <c r="I120" s="132"/>
      <c r="J120" s="146">
        <v>10036067</v>
      </c>
    </row>
    <row r="121" spans="1:10" s="142" customFormat="1" ht="22.5" customHeight="1">
      <c r="A121" s="123" t="s">
        <v>89</v>
      </c>
      <c r="B121" s="140"/>
      <c r="C121" s="141"/>
      <c r="D121" s="38">
        <f>SUM(D104:D120)</f>
        <v>258801481</v>
      </c>
      <c r="E121" s="141"/>
      <c r="F121" s="38">
        <f>SUM(F104:F120)</f>
        <v>239416234</v>
      </c>
      <c r="G121" s="141"/>
      <c r="H121" s="38">
        <f>SUM(H104:H120)</f>
        <v>159140226</v>
      </c>
      <c r="I121" s="141"/>
      <c r="J121" s="38">
        <f>SUM(J104:J120)</f>
        <v>151036937</v>
      </c>
    </row>
    <row r="122" spans="1:10" ht="22.5" customHeight="1">
      <c r="A122" s="134" t="s">
        <v>90</v>
      </c>
      <c r="C122" s="132"/>
      <c r="D122" s="3">
        <v>46395617</v>
      </c>
      <c r="E122" s="132"/>
      <c r="F122" s="3">
        <v>45616861</v>
      </c>
      <c r="G122" s="132"/>
      <c r="H122" s="22">
        <v>0</v>
      </c>
      <c r="I122" s="132"/>
      <c r="J122" s="22">
        <v>0</v>
      </c>
    </row>
    <row r="123" spans="1:10" s="142" customFormat="1" ht="22.5" customHeight="1">
      <c r="A123" s="123" t="s">
        <v>91</v>
      </c>
      <c r="B123" s="121"/>
      <c r="C123" s="141"/>
      <c r="D123" s="18">
        <f>SUM(D121:D122)</f>
        <v>305197098</v>
      </c>
      <c r="E123" s="141"/>
      <c r="F123" s="18">
        <f>SUM(F121:F122)</f>
        <v>285033095</v>
      </c>
      <c r="G123" s="141"/>
      <c r="H123" s="18">
        <f>SUM(H121:H122)</f>
        <v>159140226</v>
      </c>
      <c r="I123" s="141"/>
      <c r="J123" s="18">
        <f>SUM(J121:J122)</f>
        <v>151036937</v>
      </c>
    </row>
    <row r="124" spans="1:10" ht="22.5" customHeight="1">
      <c r="A124" s="123"/>
      <c r="C124" s="132"/>
      <c r="D124" s="137"/>
      <c r="E124" s="132"/>
      <c r="F124" s="137"/>
      <c r="G124" s="132"/>
      <c r="H124" s="132"/>
      <c r="I124" s="132"/>
      <c r="J124" s="132"/>
    </row>
    <row r="125" spans="1:10" ht="22.5" customHeight="1" thickBot="1">
      <c r="A125" s="123" t="s">
        <v>92</v>
      </c>
      <c r="C125" s="141"/>
      <c r="D125" s="33">
        <f>+D90+D123</f>
        <v>905674792</v>
      </c>
      <c r="E125" s="141"/>
      <c r="F125" s="33">
        <f>+F90+F123</f>
        <v>887217852</v>
      </c>
      <c r="G125" s="141"/>
      <c r="H125" s="33">
        <f>+H90+H123</f>
        <v>319481819</v>
      </c>
      <c r="I125" s="141"/>
      <c r="J125" s="33">
        <f>+J90+J123</f>
        <v>306808198</v>
      </c>
    </row>
    <row r="126" spans="1:10" ht="22.5" customHeight="1" thickTop="1">
      <c r="D126" s="154"/>
      <c r="E126" s="154"/>
      <c r="F126" s="154"/>
      <c r="G126" s="154"/>
      <c r="H126" s="154"/>
      <c r="I126" s="154"/>
      <c r="J126" s="154"/>
    </row>
    <row r="127" spans="1:10">
      <c r="C127" s="145"/>
      <c r="D127" s="145"/>
      <c r="E127" s="145"/>
      <c r="F127" s="145"/>
      <c r="G127" s="145"/>
      <c r="H127" s="145"/>
      <c r="I127" s="145"/>
      <c r="J127" s="145"/>
    </row>
  </sheetData>
  <mergeCells count="8">
    <mergeCell ref="D96:F96"/>
    <mergeCell ref="H96:J96"/>
    <mergeCell ref="D58:F58"/>
    <mergeCell ref="H58:J58"/>
    <mergeCell ref="D4:F4"/>
    <mergeCell ref="H4:J4"/>
    <mergeCell ref="D31:F31"/>
    <mergeCell ref="H31:J31"/>
  </mergeCells>
  <pageMargins left="0.8" right="0.8" top="0.48" bottom="0.5" header="0.5" footer="0.5"/>
  <pageSetup paperSize="9" scale="87" firstPageNumber="3" fitToHeight="0" orientation="portrait" useFirstPageNumber="1" r:id="rId1"/>
  <headerFooter>
    <oddFooter>&amp;L หมายเหตุประกอบงบการเงินเป็นส่วนหนึ่งของงบการเงินระหว่างกาลนี้
&amp;C&amp;P</oddFooter>
  </headerFooter>
  <rowBreaks count="3" manualBreakCount="3">
    <brk id="27" max="16383" man="1"/>
    <brk id="54" max="16383" man="1"/>
    <brk id="92" max="16383" man="1"/>
  </rowBreaks>
  <customProperties>
    <customPr name="OrphanNamesChecked" r:id="rId2"/>
  </customProperties>
  <ignoredErrors>
    <ignoredError sqref="F121 H121 J121 D12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DA502-2BAF-4B16-BA85-8242B2257452}">
  <sheetPr>
    <pageSetUpPr fitToPage="1"/>
  </sheetPr>
  <dimension ref="A1:J200"/>
  <sheetViews>
    <sheetView view="pageBreakPreview" zoomScale="85" zoomScaleNormal="100" zoomScaleSheetLayoutView="85" workbookViewId="0">
      <selection activeCell="R19" sqref="R19"/>
    </sheetView>
  </sheetViews>
  <sheetFormatPr defaultColWidth="9.09765625" defaultRowHeight="23.25" customHeight="1"/>
  <cols>
    <col min="1" max="1" width="45.69921875" style="85" customWidth="1"/>
    <col min="2" max="2" width="8.69921875" style="53" customWidth="1"/>
    <col min="3" max="3" width="1.09765625" style="60" customWidth="1"/>
    <col min="4" max="4" width="14.09765625" style="60" customWidth="1"/>
    <col min="5" max="5" width="1.09765625" style="60" customWidth="1"/>
    <col min="6" max="6" width="14.09765625" style="60" customWidth="1"/>
    <col min="7" max="7" width="1.09765625" style="60" customWidth="1"/>
    <col min="8" max="8" width="14.09765625" style="60" customWidth="1"/>
    <col min="9" max="9" width="1.09765625" style="60" customWidth="1"/>
    <col min="10" max="10" width="14.09765625" style="60" customWidth="1"/>
    <col min="11" max="16384" width="9.09765625" style="60"/>
  </cols>
  <sheetData>
    <row r="1" spans="1:10" ht="22.5" customHeight="1">
      <c r="A1" s="84" t="s">
        <v>0</v>
      </c>
      <c r="B1" s="94"/>
      <c r="C1" s="95"/>
      <c r="D1" s="95"/>
      <c r="E1" s="95"/>
      <c r="F1" s="95"/>
      <c r="G1" s="95"/>
      <c r="H1" s="95"/>
      <c r="I1" s="95"/>
      <c r="J1" s="95"/>
    </row>
    <row r="2" spans="1:10" ht="22.5" customHeight="1">
      <c r="A2" s="84" t="s">
        <v>93</v>
      </c>
      <c r="B2" s="94"/>
      <c r="C2" s="95"/>
      <c r="D2" s="95"/>
      <c r="E2" s="95"/>
      <c r="F2" s="95"/>
      <c r="G2" s="95"/>
      <c r="H2" s="95"/>
      <c r="I2" s="95"/>
      <c r="J2" s="95"/>
    </row>
    <row r="3" spans="1:10" ht="22.5" customHeight="1">
      <c r="A3" s="99"/>
      <c r="B3" s="99"/>
      <c r="C3" s="95"/>
      <c r="D3" s="95"/>
      <c r="E3" s="95"/>
      <c r="F3" s="95"/>
      <c r="G3" s="95"/>
      <c r="H3" s="95"/>
      <c r="I3" s="95"/>
      <c r="J3" s="39" t="s">
        <v>2</v>
      </c>
    </row>
    <row r="4" spans="1:10" ht="22.5" customHeight="1">
      <c r="C4" s="53"/>
      <c r="D4" s="215" t="s">
        <v>3</v>
      </c>
      <c r="E4" s="215"/>
      <c r="F4" s="215"/>
      <c r="G4" s="63"/>
      <c r="H4" s="215" t="s">
        <v>4</v>
      </c>
      <c r="I4" s="215"/>
      <c r="J4" s="215"/>
    </row>
    <row r="5" spans="1:10" ht="22.5" customHeight="1">
      <c r="C5" s="53"/>
      <c r="D5" s="212" t="s">
        <v>94</v>
      </c>
      <c r="E5" s="212"/>
      <c r="F5" s="212"/>
      <c r="G5"/>
      <c r="H5" s="212" t="s">
        <v>94</v>
      </c>
      <c r="I5" s="212"/>
      <c r="J5" s="212"/>
    </row>
    <row r="6" spans="1:10" ht="22.5" customHeight="1">
      <c r="C6" s="53"/>
      <c r="D6" s="213" t="s">
        <v>278</v>
      </c>
      <c r="E6" s="213"/>
      <c r="F6" s="213"/>
      <c r="G6" s="155"/>
      <c r="H6" s="213" t="s">
        <v>278</v>
      </c>
      <c r="I6" s="213"/>
      <c r="J6" s="213"/>
    </row>
    <row r="7" spans="1:10" ht="22.5" customHeight="1">
      <c r="C7" s="86"/>
      <c r="D7" s="87">
        <v>2567</v>
      </c>
      <c r="E7" s="86"/>
      <c r="F7" s="87">
        <v>2566</v>
      </c>
      <c r="G7" s="59"/>
      <c r="H7" s="87">
        <v>2567</v>
      </c>
      <c r="I7" s="86"/>
      <c r="J7" s="87">
        <v>2566</v>
      </c>
    </row>
    <row r="8" spans="1:10" ht="22.5" customHeight="1">
      <c r="A8" s="88" t="s">
        <v>95</v>
      </c>
      <c r="C8" s="89"/>
      <c r="D8" s="89"/>
      <c r="E8" s="89"/>
      <c r="F8" s="89"/>
      <c r="G8" s="89"/>
      <c r="H8" s="89"/>
      <c r="I8" s="89"/>
      <c r="J8" s="89"/>
    </row>
    <row r="9" spans="1:10" ht="22.5" customHeight="1">
      <c r="A9" s="85" t="s">
        <v>96</v>
      </c>
      <c r="C9" s="89"/>
      <c r="D9" s="92">
        <v>149497740</v>
      </c>
      <c r="E9" s="89"/>
      <c r="F9" s="92">
        <v>150245965</v>
      </c>
      <c r="G9" s="89"/>
      <c r="H9" s="89">
        <v>6200330</v>
      </c>
      <c r="I9" s="89"/>
      <c r="J9" s="89">
        <v>7517713</v>
      </c>
    </row>
    <row r="10" spans="1:10" ht="22.5" customHeight="1">
      <c r="A10" s="58" t="s">
        <v>97</v>
      </c>
      <c r="C10" s="89"/>
      <c r="D10" s="92">
        <v>494014</v>
      </c>
      <c r="E10" s="89"/>
      <c r="F10" s="92">
        <v>265395</v>
      </c>
      <c r="G10" s="89"/>
      <c r="H10" s="89">
        <v>276637</v>
      </c>
      <c r="I10" s="89"/>
      <c r="J10" s="89">
        <v>158955</v>
      </c>
    </row>
    <row r="11" spans="1:10" ht="22.5" customHeight="1">
      <c r="A11" s="58" t="s">
        <v>310</v>
      </c>
      <c r="C11" s="156"/>
      <c r="D11" s="29">
        <v>0</v>
      </c>
      <c r="E11" s="156"/>
      <c r="F11" s="29">
        <v>1339152</v>
      </c>
      <c r="G11" s="89"/>
      <c r="H11" s="29">
        <v>124</v>
      </c>
      <c r="I11" s="89"/>
      <c r="J11" s="29">
        <v>0</v>
      </c>
    </row>
    <row r="12" spans="1:10" ht="22.5" customHeight="1">
      <c r="A12" s="58" t="s">
        <v>98</v>
      </c>
      <c r="C12" s="89"/>
      <c r="D12" s="29">
        <v>12169</v>
      </c>
      <c r="E12" s="89"/>
      <c r="F12" s="92">
        <v>12169</v>
      </c>
      <c r="G12" s="89"/>
      <c r="H12" s="89">
        <v>1976899</v>
      </c>
      <c r="I12" s="89"/>
      <c r="J12" s="89">
        <v>5074599</v>
      </c>
    </row>
    <row r="13" spans="1:10" ht="22.5" customHeight="1">
      <c r="A13" s="85" t="s">
        <v>99</v>
      </c>
      <c r="C13" s="156"/>
      <c r="D13" s="29">
        <v>135500</v>
      </c>
      <c r="E13" s="156"/>
      <c r="F13" s="29">
        <v>80161</v>
      </c>
      <c r="G13" s="89"/>
      <c r="H13" s="29">
        <v>144168</v>
      </c>
      <c r="I13" s="89"/>
      <c r="J13" s="29">
        <v>375033</v>
      </c>
    </row>
    <row r="14" spans="1:10" ht="22.5" customHeight="1">
      <c r="A14" s="85" t="s">
        <v>100</v>
      </c>
      <c r="C14" s="89"/>
      <c r="D14" s="207">
        <v>686999</v>
      </c>
      <c r="E14" s="89"/>
      <c r="F14" s="92">
        <v>967742</v>
      </c>
      <c r="G14" s="89"/>
      <c r="H14" s="112">
        <v>82906</v>
      </c>
      <c r="I14" s="89"/>
      <c r="J14" s="89">
        <v>70015</v>
      </c>
    </row>
    <row r="15" spans="1:10" s="46" customFormat="1" ht="22.5" customHeight="1">
      <c r="A15" s="72" t="s">
        <v>101</v>
      </c>
      <c r="B15" s="91"/>
      <c r="C15" s="79"/>
      <c r="D15" s="16">
        <f>SUM(D9:D14)</f>
        <v>150826422</v>
      </c>
      <c r="E15" s="79"/>
      <c r="F15" s="105">
        <f>SUM(F9:F14)</f>
        <v>152910584</v>
      </c>
      <c r="G15" s="79"/>
      <c r="H15" s="16">
        <f>SUM(H9:H14)</f>
        <v>8681064</v>
      </c>
      <c r="I15" s="79"/>
      <c r="J15" s="105">
        <f>SUM(J9:J14)</f>
        <v>13196315</v>
      </c>
    </row>
    <row r="16" spans="1:10" ht="9.75" customHeight="1">
      <c r="A16" s="216"/>
      <c r="B16" s="216"/>
      <c r="C16" s="89"/>
      <c r="D16" s="132"/>
      <c r="E16" s="89"/>
      <c r="F16" s="89"/>
      <c r="G16" s="89"/>
      <c r="H16" s="89"/>
      <c r="I16" s="89"/>
      <c r="J16" s="89"/>
    </row>
    <row r="17" spans="1:10" ht="22.5" customHeight="1">
      <c r="A17" s="88" t="s">
        <v>102</v>
      </c>
      <c r="C17" s="89"/>
      <c r="D17" s="132"/>
      <c r="E17" s="89"/>
      <c r="F17" s="89"/>
      <c r="G17" s="89"/>
      <c r="H17" s="89"/>
      <c r="I17" s="89"/>
      <c r="J17" s="89"/>
    </row>
    <row r="18" spans="1:10" ht="22.5" customHeight="1">
      <c r="A18" s="85" t="s">
        <v>103</v>
      </c>
      <c r="C18" s="89"/>
      <c r="D18" s="147">
        <v>126484348</v>
      </c>
      <c r="E18" s="89"/>
      <c r="F18" s="92">
        <v>134925520</v>
      </c>
      <c r="G18" s="89"/>
      <c r="H18" s="89">
        <v>5615598</v>
      </c>
      <c r="I18" s="89"/>
      <c r="J18" s="89">
        <v>6878415</v>
      </c>
    </row>
    <row r="19" spans="1:10" ht="22.5" customHeight="1">
      <c r="A19" s="58" t="s">
        <v>104</v>
      </c>
      <c r="C19" s="89"/>
      <c r="D19" s="147">
        <v>4401886</v>
      </c>
      <c r="E19" s="89"/>
      <c r="F19" s="92">
        <v>4687264</v>
      </c>
      <c r="G19" s="89"/>
      <c r="H19" s="89">
        <v>197190</v>
      </c>
      <c r="I19" s="89"/>
      <c r="J19" s="89">
        <v>246937</v>
      </c>
    </row>
    <row r="20" spans="1:10" ht="22.5" customHeight="1">
      <c r="A20" s="85" t="s">
        <v>105</v>
      </c>
      <c r="C20" s="89"/>
      <c r="D20" s="147">
        <v>8357936</v>
      </c>
      <c r="E20" s="89"/>
      <c r="F20" s="92">
        <v>8005700</v>
      </c>
      <c r="G20" s="89"/>
      <c r="H20" s="89">
        <v>628088</v>
      </c>
      <c r="I20" s="89"/>
      <c r="J20" s="89">
        <v>608332</v>
      </c>
    </row>
    <row r="21" spans="1:10" ht="22.5" customHeight="1">
      <c r="A21" s="58" t="s">
        <v>279</v>
      </c>
      <c r="C21" s="89"/>
      <c r="D21" s="147"/>
      <c r="E21" s="89"/>
      <c r="F21" s="92"/>
      <c r="G21" s="89"/>
      <c r="H21" s="89"/>
      <c r="I21" s="89"/>
      <c r="J21" s="89"/>
    </row>
    <row r="22" spans="1:10" ht="22.5" customHeight="1">
      <c r="A22" s="58" t="s">
        <v>106</v>
      </c>
      <c r="C22" s="89"/>
      <c r="D22" s="147">
        <v>-1427309</v>
      </c>
      <c r="E22" s="89"/>
      <c r="F22" s="92">
        <v>-1615520</v>
      </c>
      <c r="G22" s="89"/>
      <c r="H22" s="29">
        <v>0</v>
      </c>
      <c r="I22" s="89"/>
      <c r="J22" s="29">
        <v>0</v>
      </c>
    </row>
    <row r="23" spans="1:10" ht="22.5" customHeight="1">
      <c r="A23" s="58" t="s">
        <v>323</v>
      </c>
      <c r="C23" s="89"/>
      <c r="D23" s="29">
        <v>232801</v>
      </c>
      <c r="E23" s="89"/>
      <c r="F23" s="29">
        <v>0</v>
      </c>
      <c r="G23" s="89"/>
      <c r="H23" s="29">
        <v>-23911</v>
      </c>
      <c r="I23" s="89"/>
      <c r="J23" s="29">
        <v>750000</v>
      </c>
    </row>
    <row r="24" spans="1:10" ht="22.5" customHeight="1">
      <c r="A24" s="85" t="s">
        <v>109</v>
      </c>
      <c r="C24" s="89"/>
      <c r="D24" s="92">
        <v>781372</v>
      </c>
      <c r="E24" s="89"/>
      <c r="F24" s="92">
        <v>709534</v>
      </c>
      <c r="G24" s="89"/>
      <c r="H24" s="29">
        <v>5870</v>
      </c>
      <c r="I24" s="89"/>
      <c r="J24" s="29">
        <v>7129</v>
      </c>
    </row>
    <row r="25" spans="1:10" ht="22.5" customHeight="1">
      <c r="A25" s="58" t="s">
        <v>110</v>
      </c>
      <c r="B25" s="60"/>
      <c r="D25" s="112">
        <v>5494204</v>
      </c>
      <c r="F25" s="112">
        <v>5447857</v>
      </c>
      <c r="H25" s="15">
        <v>1391925</v>
      </c>
      <c r="J25" s="15">
        <v>1322898</v>
      </c>
    </row>
    <row r="26" spans="1:10" ht="22.5" customHeight="1">
      <c r="A26" s="72" t="s">
        <v>111</v>
      </c>
      <c r="B26" s="91"/>
      <c r="C26" s="79"/>
      <c r="D26" s="16">
        <f>SUM(D18:D25)</f>
        <v>144325238</v>
      </c>
      <c r="E26" s="79"/>
      <c r="F26" s="104">
        <f>SUM(F18:F25)</f>
        <v>152160355</v>
      </c>
      <c r="G26" s="79"/>
      <c r="H26" s="16">
        <f>SUM(H18:H25)</f>
        <v>7814760</v>
      </c>
      <c r="I26" s="79"/>
      <c r="J26" s="104">
        <f>SUM(J18:J25)</f>
        <v>9813711</v>
      </c>
    </row>
    <row r="27" spans="1:10" ht="9.75" customHeight="1">
      <c r="A27" s="216"/>
      <c r="B27" s="216"/>
      <c r="C27" s="89"/>
      <c r="D27" s="89"/>
      <c r="E27" s="89"/>
      <c r="F27" s="89"/>
      <c r="G27" s="89"/>
      <c r="H27" s="89"/>
      <c r="I27" s="89"/>
      <c r="J27" s="89"/>
    </row>
    <row r="28" spans="1:10" ht="22.5" customHeight="1">
      <c r="A28" s="58" t="s">
        <v>315</v>
      </c>
      <c r="C28" s="89"/>
    </row>
    <row r="29" spans="1:10" ht="22.5" customHeight="1">
      <c r="A29" s="58" t="s">
        <v>112</v>
      </c>
      <c r="C29" s="89"/>
      <c r="D29" s="112">
        <v>3352262</v>
      </c>
      <c r="E29" s="89"/>
      <c r="F29" s="112">
        <v>-892994</v>
      </c>
      <c r="G29" s="89"/>
      <c r="H29" s="15">
        <v>0</v>
      </c>
      <c r="I29" s="89"/>
      <c r="J29" s="15">
        <v>0</v>
      </c>
    </row>
    <row r="30" spans="1:10" ht="22.5" customHeight="1">
      <c r="A30" s="72" t="s">
        <v>113</v>
      </c>
      <c r="C30" s="89"/>
      <c r="D30" s="14">
        <f>D15-D26+D29</f>
        <v>9853446</v>
      </c>
      <c r="E30" s="89"/>
      <c r="F30" s="79">
        <f>F15-F26+F29</f>
        <v>-142765</v>
      </c>
      <c r="G30" s="79"/>
      <c r="H30" s="14">
        <f>H15-H26+H29</f>
        <v>866304</v>
      </c>
      <c r="I30" s="79"/>
      <c r="J30" s="79">
        <f>J15-J26+J29</f>
        <v>3382604</v>
      </c>
    </row>
    <row r="31" spans="1:10" ht="22.5" customHeight="1">
      <c r="A31" s="85" t="s">
        <v>114</v>
      </c>
      <c r="C31" s="89"/>
      <c r="D31" s="157">
        <v>2045895</v>
      </c>
      <c r="E31" s="89"/>
      <c r="F31" s="157">
        <v>123271</v>
      </c>
      <c r="G31" s="89"/>
      <c r="H31" s="158">
        <v>-205337</v>
      </c>
      <c r="I31" s="89"/>
      <c r="J31" s="158">
        <v>-190029</v>
      </c>
    </row>
    <row r="32" spans="1:10" ht="22.5" customHeight="1" thickBot="1">
      <c r="A32" s="72" t="s">
        <v>115</v>
      </c>
      <c r="C32" s="79"/>
      <c r="D32" s="159">
        <f>D30-D31</f>
        <v>7807551</v>
      </c>
      <c r="E32" s="79"/>
      <c r="F32" s="113">
        <f>F30-F31</f>
        <v>-266036</v>
      </c>
      <c r="G32" s="79"/>
      <c r="H32" s="159">
        <f>H30-H31</f>
        <v>1071641</v>
      </c>
      <c r="I32" s="79"/>
      <c r="J32" s="113">
        <f>J30-J31</f>
        <v>3572633</v>
      </c>
    </row>
    <row r="33" spans="1:10" ht="22.5" customHeight="1" thickTop="1">
      <c r="A33" s="72"/>
      <c r="C33" s="79"/>
      <c r="D33" s="79"/>
      <c r="E33" s="79"/>
      <c r="F33" s="79"/>
      <c r="G33" s="79"/>
      <c r="H33" s="79"/>
      <c r="I33" s="79"/>
      <c r="J33" s="79"/>
    </row>
    <row r="34" spans="1:10" ht="22.5" customHeight="1">
      <c r="A34" s="84" t="s">
        <v>0</v>
      </c>
      <c r="B34" s="94"/>
      <c r="C34" s="95"/>
      <c r="D34" s="95"/>
      <c r="E34" s="95"/>
      <c r="F34" s="95"/>
      <c r="G34" s="95"/>
      <c r="H34" s="214"/>
      <c r="I34" s="214"/>
      <c r="J34" s="214"/>
    </row>
    <row r="35" spans="1:10" ht="22.5" customHeight="1">
      <c r="A35" s="84" t="s">
        <v>93</v>
      </c>
      <c r="B35" s="94"/>
      <c r="C35" s="95"/>
      <c r="D35" s="95"/>
      <c r="E35" s="95"/>
      <c r="F35" s="95"/>
      <c r="G35" s="95"/>
      <c r="H35" s="214"/>
      <c r="I35" s="214"/>
      <c r="J35" s="214"/>
    </row>
    <row r="36" spans="1:10" ht="22.5" customHeight="1">
      <c r="A36" s="99"/>
      <c r="B36" s="99"/>
      <c r="C36" s="95"/>
      <c r="D36" s="95"/>
      <c r="E36" s="95"/>
      <c r="F36" s="95"/>
      <c r="G36" s="95"/>
      <c r="H36" s="95"/>
      <c r="I36" s="95"/>
      <c r="J36" s="39" t="s">
        <v>2</v>
      </c>
    </row>
    <row r="37" spans="1:10" ht="22.5" customHeight="1">
      <c r="C37" s="53"/>
      <c r="D37" s="215" t="s">
        <v>3</v>
      </c>
      <c r="E37" s="215"/>
      <c r="F37" s="215"/>
      <c r="G37" s="63"/>
      <c r="H37" s="215" t="s">
        <v>4</v>
      </c>
      <c r="I37" s="215"/>
      <c r="J37" s="215"/>
    </row>
    <row r="38" spans="1:10" ht="22.5" customHeight="1">
      <c r="C38" s="53"/>
      <c r="D38" s="212" t="s">
        <v>94</v>
      </c>
      <c r="E38" s="212"/>
      <c r="F38" s="212"/>
      <c r="G38"/>
      <c r="H38" s="212" t="s">
        <v>94</v>
      </c>
      <c r="I38" s="212"/>
      <c r="J38" s="212"/>
    </row>
    <row r="39" spans="1:10" ht="22.5" customHeight="1">
      <c r="C39" s="53"/>
      <c r="D39" s="213" t="s">
        <v>278</v>
      </c>
      <c r="E39" s="213"/>
      <c r="F39" s="213"/>
      <c r="G39" s="155"/>
      <c r="H39" s="213" t="s">
        <v>278</v>
      </c>
      <c r="I39" s="213"/>
      <c r="J39" s="213"/>
    </row>
    <row r="40" spans="1:10" ht="22.5" customHeight="1">
      <c r="B40" s="53" t="s">
        <v>6</v>
      </c>
      <c r="C40" s="86"/>
      <c r="D40" s="87">
        <v>2567</v>
      </c>
      <c r="E40" s="86"/>
      <c r="F40" s="87">
        <v>2566</v>
      </c>
      <c r="G40" s="59"/>
      <c r="H40" s="87">
        <v>2567</v>
      </c>
      <c r="I40" s="86"/>
      <c r="J40" s="87">
        <v>2566</v>
      </c>
    </row>
    <row r="41" spans="1:10" ht="22.5" customHeight="1">
      <c r="A41" s="72" t="s">
        <v>116</v>
      </c>
      <c r="C41" s="89"/>
      <c r="D41" s="89"/>
      <c r="E41" s="89"/>
      <c r="F41" s="89"/>
      <c r="G41" s="89"/>
      <c r="H41" s="89"/>
      <c r="I41" s="89"/>
      <c r="J41" s="89"/>
    </row>
    <row r="42" spans="1:10" ht="22.5" customHeight="1">
      <c r="A42" s="58" t="s">
        <v>117</v>
      </c>
      <c r="C42" s="89"/>
      <c r="D42" s="89">
        <v>6924590</v>
      </c>
      <c r="E42" s="89"/>
      <c r="F42" s="89">
        <v>-792252</v>
      </c>
      <c r="G42" s="89"/>
      <c r="H42" s="23">
        <v>1071641</v>
      </c>
      <c r="I42" s="89"/>
      <c r="J42" s="89">
        <v>3572633</v>
      </c>
    </row>
    <row r="43" spans="1:10" ht="22.5" customHeight="1">
      <c r="A43" s="58" t="s">
        <v>118</v>
      </c>
      <c r="C43" s="89"/>
      <c r="D43" s="89">
        <v>882961</v>
      </c>
      <c r="E43" s="89"/>
      <c r="F43" s="89">
        <v>526216</v>
      </c>
      <c r="G43" s="89"/>
      <c r="H43" s="15">
        <v>0</v>
      </c>
      <c r="I43" s="89"/>
      <c r="J43" s="15">
        <v>0</v>
      </c>
    </row>
    <row r="44" spans="1:10" ht="22.5" customHeight="1" thickBot="1">
      <c r="A44" s="72" t="s">
        <v>115</v>
      </c>
      <c r="C44" s="79"/>
      <c r="D44" s="25">
        <f>SUM(D42:D43)</f>
        <v>7807551</v>
      </c>
      <c r="E44" s="79"/>
      <c r="F44" s="106">
        <f>SUM(F42:F43)</f>
        <v>-266036</v>
      </c>
      <c r="G44" s="79"/>
      <c r="H44" s="25">
        <f>SUM(H42:H43)</f>
        <v>1071641</v>
      </c>
      <c r="I44" s="79"/>
      <c r="J44" s="106">
        <f>SUM(J42:J43)</f>
        <v>3572633</v>
      </c>
    </row>
    <row r="45" spans="1:10" ht="22.5" customHeight="1" thickTop="1">
      <c r="A45" s="72"/>
      <c r="C45" s="79"/>
      <c r="D45" s="79"/>
      <c r="E45" s="79"/>
      <c r="F45" s="79"/>
      <c r="G45" s="79"/>
      <c r="H45" s="79"/>
      <c r="I45" s="79"/>
      <c r="J45" s="79"/>
    </row>
    <row r="46" spans="1:10" ht="22.5" customHeight="1">
      <c r="A46" s="160" t="s">
        <v>311</v>
      </c>
      <c r="B46" s="201"/>
      <c r="C46" s="79"/>
      <c r="D46" s="79"/>
      <c r="E46" s="79"/>
      <c r="F46" s="79"/>
      <c r="G46" s="79"/>
      <c r="H46" s="79"/>
      <c r="I46" s="79"/>
      <c r="J46" s="79"/>
    </row>
    <row r="47" spans="1:10" s="116" customFormat="1" ht="22.5" customHeight="1" thickBot="1">
      <c r="A47" s="160" t="s">
        <v>312</v>
      </c>
      <c r="B47" s="49">
        <v>10</v>
      </c>
      <c r="C47" s="114"/>
      <c r="D47" s="161">
        <v>0.86</v>
      </c>
      <c r="E47" s="114"/>
      <c r="F47" s="161">
        <v>-0.12</v>
      </c>
      <c r="G47" s="114"/>
      <c r="H47" s="115">
        <v>0.1</v>
      </c>
      <c r="I47" s="114"/>
      <c r="J47" s="115">
        <v>0.41</v>
      </c>
    </row>
    <row r="48" spans="1:10" ht="22.5" customHeight="1" thickTop="1">
      <c r="A48" s="84" t="s">
        <v>0</v>
      </c>
      <c r="B48" s="94"/>
      <c r="C48" s="95"/>
      <c r="D48" s="95"/>
      <c r="E48" s="95"/>
      <c r="F48" s="95"/>
      <c r="G48" s="95"/>
      <c r="H48" s="214"/>
      <c r="I48" s="214"/>
      <c r="J48" s="214"/>
    </row>
    <row r="49" spans="1:10" ht="22.5" customHeight="1">
      <c r="A49" s="84" t="s">
        <v>119</v>
      </c>
      <c r="B49" s="94"/>
      <c r="C49" s="95"/>
      <c r="D49" s="95"/>
      <c r="E49" s="95"/>
      <c r="F49" s="95"/>
      <c r="G49" s="95"/>
      <c r="H49" s="214"/>
      <c r="I49" s="214"/>
      <c r="J49" s="214"/>
    </row>
    <row r="50" spans="1:10" ht="22.5" customHeight="1">
      <c r="A50" s="99"/>
      <c r="B50" s="99"/>
      <c r="C50" s="95"/>
      <c r="D50" s="95"/>
      <c r="E50" s="95"/>
      <c r="F50" s="95"/>
      <c r="G50" s="95"/>
      <c r="H50" s="95"/>
      <c r="I50" s="95"/>
      <c r="J50" s="39" t="s">
        <v>2</v>
      </c>
    </row>
    <row r="51" spans="1:10" ht="22.5" customHeight="1">
      <c r="C51" s="53"/>
      <c r="D51" s="215" t="s">
        <v>3</v>
      </c>
      <c r="E51" s="215"/>
      <c r="F51" s="215"/>
      <c r="G51" s="63"/>
      <c r="H51" s="215" t="s">
        <v>4</v>
      </c>
      <c r="I51" s="215"/>
      <c r="J51" s="215"/>
    </row>
    <row r="52" spans="1:10" ht="22.5" customHeight="1">
      <c r="C52" s="53"/>
      <c r="D52" s="212" t="s">
        <v>94</v>
      </c>
      <c r="E52" s="212"/>
      <c r="F52" s="212"/>
      <c r="G52"/>
      <c r="H52" s="212" t="s">
        <v>94</v>
      </c>
      <c r="I52" s="212"/>
      <c r="J52" s="212"/>
    </row>
    <row r="53" spans="1:10" ht="22.5" customHeight="1">
      <c r="C53" s="53"/>
      <c r="D53" s="213" t="s">
        <v>278</v>
      </c>
      <c r="E53" s="213"/>
      <c r="F53" s="213"/>
      <c r="G53" s="155"/>
      <c r="H53" s="213" t="s">
        <v>278</v>
      </c>
      <c r="I53" s="213"/>
      <c r="J53" s="213"/>
    </row>
    <row r="54" spans="1:10" ht="22.5" customHeight="1">
      <c r="C54" s="86"/>
      <c r="D54" s="87">
        <v>2567</v>
      </c>
      <c r="E54" s="86"/>
      <c r="F54" s="87">
        <v>2566</v>
      </c>
      <c r="G54" s="59"/>
      <c r="H54" s="87">
        <v>2567</v>
      </c>
      <c r="I54" s="86"/>
      <c r="J54" s="87">
        <v>2566</v>
      </c>
    </row>
    <row r="55" spans="1:10" ht="8.15" customHeight="1">
      <c r="B55" s="206"/>
    </row>
    <row r="56" spans="1:10" ht="22.5" customHeight="1">
      <c r="A56" s="72" t="s">
        <v>115</v>
      </c>
      <c r="D56" s="117">
        <f>D44</f>
        <v>7807551</v>
      </c>
      <c r="E56" s="46"/>
      <c r="F56" s="79">
        <f>F44</f>
        <v>-266036</v>
      </c>
      <c r="G56" s="46"/>
      <c r="H56" s="117">
        <f>H44</f>
        <v>1071641</v>
      </c>
      <c r="I56" s="46"/>
      <c r="J56" s="79">
        <f>J44</f>
        <v>3572633</v>
      </c>
    </row>
    <row r="57" spans="1:10" ht="8.15" customHeight="1"/>
    <row r="58" spans="1:10" ht="22.5" customHeight="1">
      <c r="A58" s="72" t="s">
        <v>120</v>
      </c>
    </row>
    <row r="59" spans="1:10" ht="22.5" customHeight="1">
      <c r="A59" s="88" t="s">
        <v>121</v>
      </c>
      <c r="D59" s="162"/>
      <c r="F59" s="162"/>
      <c r="H59" s="29"/>
      <c r="J59" s="29"/>
    </row>
    <row r="60" spans="1:10" ht="22.5" customHeight="1">
      <c r="A60" s="88" t="s">
        <v>122</v>
      </c>
      <c r="D60" s="162"/>
      <c r="F60" s="162"/>
      <c r="H60" s="29"/>
      <c r="J60" s="29"/>
    </row>
    <row r="61" spans="1:10" ht="22.5" customHeight="1">
      <c r="A61" s="58" t="s">
        <v>123</v>
      </c>
      <c r="D61" s="162">
        <v>3294180</v>
      </c>
      <c r="F61" s="162">
        <v>-1727471</v>
      </c>
      <c r="H61" s="4">
        <v>0</v>
      </c>
      <c r="J61" s="4">
        <v>0</v>
      </c>
    </row>
    <row r="62" spans="1:10" ht="22.5" customHeight="1">
      <c r="A62" s="58" t="s">
        <v>280</v>
      </c>
      <c r="D62" s="162">
        <v>7660</v>
      </c>
      <c r="F62" s="162">
        <v>98491</v>
      </c>
      <c r="H62" s="4">
        <v>836</v>
      </c>
      <c r="J62" s="4">
        <v>21146</v>
      </c>
    </row>
    <row r="63" spans="1:10" ht="22.5" customHeight="1">
      <c r="A63" s="58" t="s">
        <v>287</v>
      </c>
      <c r="D63" s="162"/>
      <c r="F63" s="162"/>
      <c r="H63" s="4"/>
      <c r="J63" s="4"/>
    </row>
    <row r="64" spans="1:10" ht="22.5" customHeight="1">
      <c r="A64" s="58" t="s">
        <v>124</v>
      </c>
      <c r="D64" s="4">
        <v>0</v>
      </c>
      <c r="F64" s="4">
        <v>-71773</v>
      </c>
      <c r="H64" s="4">
        <v>0</v>
      </c>
      <c r="J64" s="4">
        <v>0</v>
      </c>
    </row>
    <row r="65" spans="1:10" ht="22.5" customHeight="1">
      <c r="A65" s="58" t="s">
        <v>125</v>
      </c>
      <c r="D65" s="162"/>
      <c r="F65" s="162"/>
      <c r="H65" s="4"/>
      <c r="J65" s="4"/>
    </row>
    <row r="66" spans="1:10" ht="22.5" customHeight="1">
      <c r="A66" s="58" t="s">
        <v>112</v>
      </c>
      <c r="D66" s="162">
        <v>249379</v>
      </c>
      <c r="F66" s="162">
        <v>-621110</v>
      </c>
      <c r="H66" s="4">
        <v>0</v>
      </c>
      <c r="J66" s="4">
        <v>0</v>
      </c>
    </row>
    <row r="67" spans="1:10" ht="22.5" customHeight="1">
      <c r="A67" s="58" t="s">
        <v>126</v>
      </c>
      <c r="D67" s="162"/>
      <c r="F67" s="162"/>
      <c r="H67" s="4"/>
      <c r="J67" s="4"/>
    </row>
    <row r="68" spans="1:10" ht="22.5" customHeight="1">
      <c r="A68" s="58" t="s">
        <v>122</v>
      </c>
      <c r="D68" s="163">
        <v>-69934</v>
      </c>
      <c r="F68" s="163">
        <v>-118759</v>
      </c>
      <c r="H68" s="5">
        <v>-163</v>
      </c>
      <c r="J68" s="5">
        <v>-4229</v>
      </c>
    </row>
    <row r="69" spans="1:10" s="46" customFormat="1" ht="22.5" customHeight="1">
      <c r="A69" s="72" t="s">
        <v>127</v>
      </c>
      <c r="B69" s="91"/>
      <c r="D69" s="98"/>
      <c r="F69" s="98"/>
      <c r="H69" s="51"/>
      <c r="J69" s="51"/>
    </row>
    <row r="70" spans="1:10" s="46" customFormat="1" ht="22.5" customHeight="1">
      <c r="A70" s="72" t="s">
        <v>128</v>
      </c>
      <c r="B70" s="91"/>
      <c r="D70" s="13">
        <f>SUM(D61:D68)</f>
        <v>3481285</v>
      </c>
      <c r="F70" s="13">
        <f>SUM(F61:F68)</f>
        <v>-2440622</v>
      </c>
      <c r="H70" s="13">
        <f>SUM(H61:H68)</f>
        <v>673</v>
      </c>
      <c r="J70" s="13">
        <f>SUM(J61:J68)</f>
        <v>16917</v>
      </c>
    </row>
    <row r="71" spans="1:10" ht="8.15" customHeight="1">
      <c r="A71" s="72"/>
    </row>
    <row r="72" spans="1:10" ht="22.5" customHeight="1">
      <c r="A72" s="88" t="s">
        <v>129</v>
      </c>
    </row>
    <row r="73" spans="1:10" ht="22.5" customHeight="1">
      <c r="A73" s="88" t="s">
        <v>122</v>
      </c>
      <c r="D73" s="162"/>
      <c r="F73" s="162"/>
      <c r="H73" s="29"/>
      <c r="J73" s="29"/>
    </row>
    <row r="74" spans="1:10" ht="22.5" customHeight="1">
      <c r="A74" s="58" t="s">
        <v>281</v>
      </c>
      <c r="D74" s="162"/>
      <c r="F74" s="162"/>
      <c r="H74" s="29"/>
      <c r="J74" s="29"/>
    </row>
    <row r="75" spans="1:10" ht="22.5" customHeight="1">
      <c r="A75" s="58" t="s">
        <v>316</v>
      </c>
      <c r="B75" s="206"/>
      <c r="D75" s="162"/>
      <c r="F75" s="162"/>
      <c r="H75" s="29"/>
      <c r="J75" s="29"/>
    </row>
    <row r="76" spans="1:10" ht="22.5" customHeight="1">
      <c r="A76" s="58" t="s">
        <v>317</v>
      </c>
      <c r="D76" s="162">
        <v>337802</v>
      </c>
      <c r="F76" s="162">
        <v>-565430</v>
      </c>
      <c r="H76" s="29">
        <v>-30000</v>
      </c>
      <c r="J76" s="29">
        <v>54000</v>
      </c>
    </row>
    <row r="77" spans="1:10" ht="22.5" customHeight="1">
      <c r="A77" s="58" t="s">
        <v>282</v>
      </c>
      <c r="D77" s="162"/>
      <c r="F77" s="162"/>
      <c r="H77" s="29"/>
      <c r="J77" s="29"/>
    </row>
    <row r="78" spans="1:10" ht="22.5" customHeight="1">
      <c r="A78" s="58" t="s">
        <v>130</v>
      </c>
      <c r="D78" s="4">
        <v>37705</v>
      </c>
      <c r="F78" s="4">
        <v>0</v>
      </c>
      <c r="H78" s="4">
        <v>0</v>
      </c>
      <c r="J78" s="4">
        <v>0</v>
      </c>
    </row>
    <row r="79" spans="1:10" ht="22.5" customHeight="1">
      <c r="A79" s="58" t="s">
        <v>322</v>
      </c>
      <c r="D79" s="162">
        <v>-251</v>
      </c>
      <c r="F79" s="162">
        <v>192044</v>
      </c>
      <c r="H79" s="4">
        <v>0</v>
      </c>
      <c r="J79" s="4">
        <v>0</v>
      </c>
    </row>
    <row r="80" spans="1:10" ht="22.5" customHeight="1">
      <c r="A80" s="58" t="s">
        <v>131</v>
      </c>
      <c r="F80" s="162"/>
      <c r="H80" s="4"/>
      <c r="J80" s="4"/>
    </row>
    <row r="81" spans="1:10" ht="22.5" customHeight="1">
      <c r="A81" s="58" t="s">
        <v>112</v>
      </c>
      <c r="D81" s="162">
        <v>112702</v>
      </c>
      <c r="F81" s="162">
        <v>75009</v>
      </c>
      <c r="H81" s="4">
        <v>0</v>
      </c>
      <c r="J81" s="4">
        <v>0</v>
      </c>
    </row>
    <row r="82" spans="1:10" ht="22.5" customHeight="1">
      <c r="A82" s="58" t="s">
        <v>132</v>
      </c>
      <c r="D82" s="162"/>
      <c r="F82" s="162"/>
      <c r="H82" s="4"/>
      <c r="J82" s="4"/>
    </row>
    <row r="83" spans="1:10" ht="22.5" customHeight="1">
      <c r="A83" s="58" t="s">
        <v>122</v>
      </c>
      <c r="D83" s="163">
        <v>-186749</v>
      </c>
      <c r="F83" s="163">
        <v>74678</v>
      </c>
      <c r="H83" s="5">
        <v>6000</v>
      </c>
      <c r="J83" s="5">
        <v>-10800</v>
      </c>
    </row>
    <row r="84" spans="1:10" ht="22.5" customHeight="1">
      <c r="A84" s="72" t="s">
        <v>133</v>
      </c>
      <c r="D84" s="164"/>
      <c r="F84" s="164"/>
      <c r="H84" s="30"/>
      <c r="J84" s="30"/>
    </row>
    <row r="85" spans="1:10" ht="22.5" customHeight="1">
      <c r="A85" s="72" t="s">
        <v>128</v>
      </c>
      <c r="D85" s="13">
        <f>SUM(D76:D83)</f>
        <v>301209</v>
      </c>
      <c r="E85" s="46"/>
      <c r="F85" s="13">
        <f>SUM(F76:F83)</f>
        <v>-223699</v>
      </c>
      <c r="G85" s="46"/>
      <c r="H85" s="13">
        <f>SUM(H76:H83)</f>
        <v>-24000</v>
      </c>
      <c r="I85" s="46"/>
      <c r="J85" s="13">
        <f>SUM(J76:J83)</f>
        <v>43200</v>
      </c>
    </row>
    <row r="86" spans="1:10" ht="22.5" customHeight="1">
      <c r="A86" s="108" t="s">
        <v>283</v>
      </c>
      <c r="D86" s="13">
        <f>D70+D85</f>
        <v>3782494</v>
      </c>
      <c r="E86" s="46"/>
      <c r="F86" s="13">
        <f>F70+F85</f>
        <v>-2664321</v>
      </c>
      <c r="G86" s="46"/>
      <c r="H86" s="13">
        <f>H70+H85</f>
        <v>-23327</v>
      </c>
      <c r="I86" s="51"/>
      <c r="J86" s="13">
        <f>J70+J85</f>
        <v>60117</v>
      </c>
    </row>
    <row r="87" spans="1:10" ht="22.5" customHeight="1" thickBot="1">
      <c r="A87" s="108" t="s">
        <v>134</v>
      </c>
      <c r="D87" s="165">
        <f>D56+D85+D70</f>
        <v>11590045</v>
      </c>
      <c r="E87" s="46"/>
      <c r="F87" s="165">
        <f>F56+F85+F70</f>
        <v>-2930357</v>
      </c>
      <c r="G87" s="46"/>
      <c r="H87" s="165">
        <f>H56+H85+H70</f>
        <v>1048314</v>
      </c>
      <c r="I87" s="46"/>
      <c r="J87" s="165">
        <f>J56+J85+J70</f>
        <v>3632750</v>
      </c>
    </row>
    <row r="88" spans="1:10" ht="13.5" customHeight="1" thickTop="1">
      <c r="D88" s="162"/>
      <c r="F88" s="162"/>
      <c r="H88" s="4"/>
      <c r="J88" s="4"/>
    </row>
    <row r="89" spans="1:10" ht="22.5" customHeight="1">
      <c r="A89" s="84" t="s">
        <v>0</v>
      </c>
      <c r="B89" s="94"/>
      <c r="C89" s="95"/>
      <c r="D89" s="95"/>
      <c r="E89" s="95"/>
      <c r="F89" s="95"/>
      <c r="G89" s="95"/>
      <c r="H89" s="214"/>
      <c r="I89" s="214"/>
      <c r="J89" s="214"/>
    </row>
    <row r="90" spans="1:10" ht="22.5" customHeight="1">
      <c r="A90" s="84" t="s">
        <v>119</v>
      </c>
      <c r="B90" s="94"/>
      <c r="C90" s="95"/>
      <c r="D90" s="95"/>
      <c r="E90" s="95"/>
      <c r="F90" s="95"/>
      <c r="G90" s="95"/>
      <c r="H90" s="214"/>
      <c r="I90" s="214"/>
      <c r="J90" s="214"/>
    </row>
    <row r="91" spans="1:10" ht="22.5" customHeight="1">
      <c r="A91" s="99"/>
      <c r="B91" s="99"/>
      <c r="C91" s="95"/>
      <c r="D91" s="95"/>
      <c r="E91" s="95"/>
      <c r="F91" s="95"/>
      <c r="G91" s="95"/>
      <c r="H91" s="95"/>
      <c r="I91" s="95"/>
      <c r="J91" s="39" t="s">
        <v>2</v>
      </c>
    </row>
    <row r="92" spans="1:10" ht="22.5" customHeight="1">
      <c r="C92" s="53"/>
      <c r="D92" s="215" t="s">
        <v>3</v>
      </c>
      <c r="E92" s="215"/>
      <c r="F92" s="215"/>
      <c r="G92" s="63"/>
      <c r="H92" s="215" t="s">
        <v>4</v>
      </c>
      <c r="I92" s="215"/>
      <c r="J92" s="215"/>
    </row>
    <row r="93" spans="1:10" ht="22.5" customHeight="1">
      <c r="C93" s="53"/>
      <c r="D93" s="212" t="s">
        <v>94</v>
      </c>
      <c r="E93" s="212"/>
      <c r="F93" s="212"/>
      <c r="G93"/>
      <c r="H93" s="212" t="s">
        <v>94</v>
      </c>
      <c r="I93" s="212"/>
      <c r="J93" s="212"/>
    </row>
    <row r="94" spans="1:10" ht="22.5" customHeight="1">
      <c r="C94" s="53"/>
      <c r="D94" s="213" t="s">
        <v>278</v>
      </c>
      <c r="E94" s="213"/>
      <c r="F94" s="213"/>
      <c r="G94" s="155"/>
      <c r="H94" s="213" t="s">
        <v>278</v>
      </c>
      <c r="I94" s="213"/>
      <c r="J94" s="213"/>
    </row>
    <row r="95" spans="1:10" ht="22.5" customHeight="1">
      <c r="C95" s="86"/>
      <c r="D95" s="87">
        <v>2567</v>
      </c>
      <c r="E95" s="86"/>
      <c r="F95" s="87">
        <v>2566</v>
      </c>
      <c r="G95" s="59"/>
      <c r="H95" s="87">
        <v>2567</v>
      </c>
      <c r="I95" s="86"/>
      <c r="J95" s="87">
        <v>2566</v>
      </c>
    </row>
    <row r="96" spans="1:10" ht="22.5" customHeight="1">
      <c r="A96" s="72" t="s">
        <v>135</v>
      </c>
      <c r="D96" s="162"/>
      <c r="F96" s="162"/>
      <c r="H96" s="4"/>
      <c r="J96" s="4"/>
    </row>
    <row r="97" spans="1:10" ht="22.5" customHeight="1">
      <c r="A97" s="58" t="s">
        <v>117</v>
      </c>
      <c r="D97" s="162">
        <v>10675725</v>
      </c>
      <c r="F97" s="162">
        <v>-3671766</v>
      </c>
      <c r="H97" s="4">
        <v>1048314</v>
      </c>
      <c r="J97" s="4">
        <v>3632750</v>
      </c>
    </row>
    <row r="98" spans="1:10" ht="22.5" customHeight="1">
      <c r="A98" s="58" t="s">
        <v>118</v>
      </c>
      <c r="D98" s="163">
        <v>914320</v>
      </c>
      <c r="F98" s="163">
        <v>741409</v>
      </c>
      <c r="H98" s="5">
        <v>0</v>
      </c>
      <c r="J98" s="5">
        <v>0</v>
      </c>
    </row>
    <row r="99" spans="1:10" ht="22.5" customHeight="1" thickBot="1">
      <c r="A99" s="72" t="s">
        <v>134</v>
      </c>
      <c r="D99" s="166">
        <f>SUM(D97:D98)</f>
        <v>11590045</v>
      </c>
      <c r="E99" s="46"/>
      <c r="F99" s="166">
        <f>SUM(F97:F98)</f>
        <v>-2930357</v>
      </c>
      <c r="G99" s="46"/>
      <c r="H99" s="159">
        <f>SUM(H97:H98)</f>
        <v>1048314</v>
      </c>
      <c r="I99" s="46"/>
      <c r="J99" s="166">
        <f>SUM(J97:J98)</f>
        <v>3632750</v>
      </c>
    </row>
    <row r="100" spans="1:10" ht="22.5" customHeight="1" thickTop="1">
      <c r="A100" s="72"/>
      <c r="D100" s="98"/>
      <c r="E100" s="46"/>
      <c r="F100" s="98"/>
      <c r="G100" s="46"/>
      <c r="H100" s="98"/>
      <c r="I100" s="46"/>
      <c r="J100" s="98"/>
    </row>
    <row r="101" spans="1:10" ht="22.5" customHeight="1">
      <c r="A101" s="84" t="s">
        <v>0</v>
      </c>
      <c r="B101" s="94"/>
      <c r="C101" s="95"/>
      <c r="D101" s="95"/>
      <c r="E101" s="95"/>
      <c r="F101" s="95"/>
      <c r="G101" s="95"/>
      <c r="H101" s="214"/>
      <c r="I101" s="214"/>
      <c r="J101" s="214"/>
    </row>
    <row r="102" spans="1:10" ht="22.5" customHeight="1">
      <c r="A102" s="84" t="s">
        <v>93</v>
      </c>
      <c r="B102" s="94"/>
      <c r="C102" s="95"/>
      <c r="D102" s="95"/>
      <c r="E102" s="95"/>
      <c r="F102" s="95"/>
      <c r="G102" s="95"/>
      <c r="H102" s="214"/>
      <c r="I102" s="214"/>
      <c r="J102" s="214"/>
    </row>
    <row r="103" spans="1:10" ht="22.5" customHeight="1">
      <c r="A103" s="99"/>
      <c r="B103" s="99"/>
      <c r="C103" s="95"/>
      <c r="D103" s="95"/>
      <c r="E103" s="95"/>
      <c r="F103" s="95"/>
      <c r="G103" s="95"/>
      <c r="H103" s="95"/>
      <c r="I103" s="95"/>
      <c r="J103" s="39" t="s">
        <v>2</v>
      </c>
    </row>
    <row r="104" spans="1:10" ht="22.5" customHeight="1">
      <c r="C104" s="53"/>
      <c r="D104" s="215" t="s">
        <v>3</v>
      </c>
      <c r="E104" s="215"/>
      <c r="F104" s="215"/>
      <c r="G104" s="63"/>
      <c r="H104" s="215" t="s">
        <v>4</v>
      </c>
      <c r="I104" s="215"/>
      <c r="J104" s="215"/>
    </row>
    <row r="105" spans="1:10" ht="22.5" customHeight="1">
      <c r="C105" s="53"/>
      <c r="D105" s="212" t="s">
        <v>284</v>
      </c>
      <c r="E105" s="212"/>
      <c r="F105" s="212"/>
      <c r="G105"/>
      <c r="H105" s="212" t="s">
        <v>284</v>
      </c>
      <c r="I105" s="212"/>
      <c r="J105" s="212"/>
    </row>
    <row r="106" spans="1:10" ht="22.5" customHeight="1">
      <c r="C106" s="53"/>
      <c r="D106" s="213" t="s">
        <v>278</v>
      </c>
      <c r="E106" s="213"/>
      <c r="F106" s="213"/>
      <c r="G106" s="155"/>
      <c r="H106" s="213" t="s">
        <v>278</v>
      </c>
      <c r="I106" s="213"/>
      <c r="J106" s="213"/>
    </row>
    <row r="107" spans="1:10" ht="22.5" customHeight="1">
      <c r="B107" s="53" t="s">
        <v>6</v>
      </c>
      <c r="C107" s="86"/>
      <c r="D107" s="87">
        <v>2567</v>
      </c>
      <c r="E107" s="86"/>
      <c r="F107" s="87">
        <v>2566</v>
      </c>
      <c r="G107" s="59"/>
      <c r="H107" s="87">
        <v>2567</v>
      </c>
      <c r="I107" s="86"/>
      <c r="J107" s="87">
        <v>2566</v>
      </c>
    </row>
    <row r="108" spans="1:10" ht="22.5" customHeight="1">
      <c r="A108" s="88" t="s">
        <v>95</v>
      </c>
      <c r="C108" s="89"/>
      <c r="D108" s="89"/>
      <c r="E108" s="89"/>
      <c r="F108" s="89"/>
      <c r="G108" s="89"/>
      <c r="H108" s="89"/>
      <c r="I108" s="89"/>
      <c r="J108" s="89"/>
    </row>
    <row r="109" spans="1:10" ht="22.5" customHeight="1">
      <c r="A109" s="85" t="s">
        <v>96</v>
      </c>
      <c r="B109" s="53">
        <v>8</v>
      </c>
      <c r="C109" s="89"/>
      <c r="D109" s="92">
        <v>289534953</v>
      </c>
      <c r="E109" s="89"/>
      <c r="F109" s="92">
        <v>294026990</v>
      </c>
      <c r="G109" s="89"/>
      <c r="H109" s="89">
        <v>12209720</v>
      </c>
      <c r="I109" s="89"/>
      <c r="J109" s="89">
        <v>13842936</v>
      </c>
    </row>
    <row r="110" spans="1:10" ht="22.5" customHeight="1">
      <c r="A110" s="58" t="s">
        <v>97</v>
      </c>
      <c r="C110" s="89"/>
      <c r="D110" s="167">
        <v>893652</v>
      </c>
      <c r="E110" s="89"/>
      <c r="F110" s="167">
        <v>545625</v>
      </c>
      <c r="G110" s="89"/>
      <c r="H110" s="89">
        <v>528930</v>
      </c>
      <c r="I110" s="89"/>
      <c r="J110" s="89">
        <v>294843</v>
      </c>
    </row>
    <row r="111" spans="1:10" ht="22.5" customHeight="1">
      <c r="A111" s="58" t="s">
        <v>310</v>
      </c>
      <c r="B111" s="53">
        <v>4</v>
      </c>
      <c r="C111" s="156"/>
      <c r="D111" s="4">
        <v>0</v>
      </c>
      <c r="E111" s="156"/>
      <c r="F111" s="167">
        <v>2190409</v>
      </c>
      <c r="G111" s="89"/>
      <c r="H111" s="4">
        <v>636699</v>
      </c>
      <c r="I111" s="89"/>
      <c r="J111" s="4">
        <v>0</v>
      </c>
    </row>
    <row r="112" spans="1:10" ht="22.5" customHeight="1">
      <c r="A112" s="58" t="s">
        <v>98</v>
      </c>
      <c r="B112" s="210">
        <v>3</v>
      </c>
      <c r="C112" s="89"/>
      <c r="D112" s="92">
        <v>12169</v>
      </c>
      <c r="E112" s="89"/>
      <c r="F112" s="92">
        <v>12169</v>
      </c>
      <c r="G112" s="89"/>
      <c r="H112" s="168">
        <v>9206639</v>
      </c>
      <c r="I112" s="89"/>
      <c r="J112" s="89">
        <v>5074599</v>
      </c>
    </row>
    <row r="113" spans="1:10" ht="22.5" customHeight="1">
      <c r="A113" s="58" t="s">
        <v>99</v>
      </c>
      <c r="C113" s="89"/>
      <c r="D113" s="4">
        <v>438944</v>
      </c>
      <c r="E113" s="89"/>
      <c r="F113" s="4">
        <v>107829</v>
      </c>
      <c r="G113" s="89"/>
      <c r="H113" s="118">
        <v>1232634</v>
      </c>
      <c r="I113" s="89"/>
      <c r="J113" s="4">
        <v>250188</v>
      </c>
    </row>
    <row r="114" spans="1:10" ht="22.5" customHeight="1">
      <c r="A114" s="85" t="s">
        <v>100</v>
      </c>
      <c r="C114" s="89"/>
      <c r="D114" s="163">
        <v>1352357</v>
      </c>
      <c r="E114" s="89"/>
      <c r="F114" s="163">
        <v>1838945</v>
      </c>
      <c r="G114" s="89"/>
      <c r="H114" s="97">
        <v>154053</v>
      </c>
      <c r="I114" s="89"/>
      <c r="J114" s="97">
        <v>142620</v>
      </c>
    </row>
    <row r="115" spans="1:10" ht="22.5" customHeight="1">
      <c r="A115" s="72" t="s">
        <v>101</v>
      </c>
      <c r="B115" s="91"/>
      <c r="C115" s="79"/>
      <c r="D115" s="21">
        <f>SUM(D109:D114)</f>
        <v>292232075</v>
      </c>
      <c r="E115" s="79"/>
      <c r="F115" s="21">
        <f>SUM(F109:F114)</f>
        <v>298721967</v>
      </c>
      <c r="G115" s="79"/>
      <c r="H115" s="21">
        <f>SUM(H109:H114)</f>
        <v>23968675</v>
      </c>
      <c r="I115" s="79"/>
      <c r="J115" s="21">
        <f>SUM(J109:J114)</f>
        <v>19605186</v>
      </c>
    </row>
    <row r="116" spans="1:10" s="169" customFormat="1" ht="12.75" customHeight="1">
      <c r="A116" s="216"/>
      <c r="B116" s="216"/>
      <c r="C116" s="89"/>
      <c r="D116" s="89"/>
      <c r="E116" s="89"/>
      <c r="F116" s="89"/>
      <c r="G116" s="89"/>
      <c r="H116" s="89"/>
      <c r="I116" s="89"/>
      <c r="J116" s="89"/>
    </row>
    <row r="117" spans="1:10" s="169" customFormat="1" ht="22.5" customHeight="1">
      <c r="A117" s="88" t="s">
        <v>102</v>
      </c>
      <c r="B117" s="53"/>
      <c r="C117" s="89"/>
      <c r="D117" s="89"/>
      <c r="E117" s="89"/>
      <c r="F117" s="89"/>
      <c r="G117" s="89"/>
      <c r="H117" s="89"/>
      <c r="I117" s="89"/>
      <c r="J117" s="89"/>
    </row>
    <row r="118" spans="1:10" s="169" customFormat="1" ht="22.5" customHeight="1">
      <c r="A118" s="85" t="s">
        <v>103</v>
      </c>
      <c r="B118" s="53"/>
      <c r="C118" s="89"/>
      <c r="D118" s="92">
        <v>249712149</v>
      </c>
      <c r="E118" s="89"/>
      <c r="F118" s="92">
        <v>264116418</v>
      </c>
      <c r="G118" s="89"/>
      <c r="H118" s="89">
        <v>11081887</v>
      </c>
      <c r="I118" s="89"/>
      <c r="J118" s="89">
        <v>12750113</v>
      </c>
    </row>
    <row r="119" spans="1:10" s="169" customFormat="1" ht="22.5" customHeight="1">
      <c r="A119" s="58" t="s">
        <v>104</v>
      </c>
      <c r="B119" s="53"/>
      <c r="C119" s="89"/>
      <c r="D119" s="92">
        <v>8567057</v>
      </c>
      <c r="E119" s="89"/>
      <c r="F119" s="92">
        <v>9078673</v>
      </c>
      <c r="G119" s="89"/>
      <c r="H119" s="89">
        <v>391918</v>
      </c>
      <c r="I119" s="89"/>
      <c r="J119" s="89">
        <v>480811</v>
      </c>
    </row>
    <row r="120" spans="1:10" s="169" customFormat="1" ht="22.5" customHeight="1">
      <c r="A120" s="85" t="s">
        <v>105</v>
      </c>
      <c r="B120" s="53"/>
      <c r="C120" s="89"/>
      <c r="D120" s="164">
        <v>16370407</v>
      </c>
      <c r="E120" s="89"/>
      <c r="F120" s="164">
        <v>15412694</v>
      </c>
      <c r="G120" s="89"/>
      <c r="H120" s="89">
        <v>1129110</v>
      </c>
      <c r="I120" s="89"/>
      <c r="J120" s="89">
        <v>1184240</v>
      </c>
    </row>
    <row r="121" spans="1:10" s="169" customFormat="1" ht="22.5" customHeight="1">
      <c r="A121" s="58" t="s">
        <v>285</v>
      </c>
      <c r="B121" s="53"/>
      <c r="C121" s="89"/>
      <c r="D121" s="164"/>
      <c r="E121" s="89"/>
      <c r="F121" s="164"/>
      <c r="G121" s="89"/>
      <c r="H121" s="89"/>
      <c r="I121" s="89"/>
      <c r="J121" s="89"/>
    </row>
    <row r="122" spans="1:10" s="169" customFormat="1" ht="22.5" customHeight="1">
      <c r="A122" s="58" t="s">
        <v>286</v>
      </c>
      <c r="B122" s="53"/>
      <c r="C122" s="89"/>
      <c r="D122" s="92">
        <v>-1891740</v>
      </c>
      <c r="E122" s="89"/>
      <c r="F122" s="92">
        <v>-1574204</v>
      </c>
      <c r="G122" s="89"/>
      <c r="H122" s="29">
        <v>0</v>
      </c>
      <c r="I122" s="89"/>
      <c r="J122" s="29">
        <v>0</v>
      </c>
    </row>
    <row r="123" spans="1:10" s="169" customFormat="1" ht="22.5" customHeight="1">
      <c r="A123" s="58" t="s">
        <v>323</v>
      </c>
      <c r="B123" s="53"/>
      <c r="C123" s="89"/>
      <c r="D123" s="29">
        <v>115558</v>
      </c>
      <c r="E123" s="89"/>
      <c r="F123" s="29">
        <v>0</v>
      </c>
      <c r="G123" s="89"/>
      <c r="H123" s="29">
        <v>-53693</v>
      </c>
      <c r="I123" s="89"/>
      <c r="J123" s="29">
        <v>1500000</v>
      </c>
    </row>
    <row r="124" spans="1:10" s="169" customFormat="1" ht="22.5" customHeight="1">
      <c r="A124" s="58" t="s">
        <v>108</v>
      </c>
      <c r="B124" s="53">
        <v>5</v>
      </c>
      <c r="C124" s="89"/>
      <c r="D124" s="29">
        <v>90767</v>
      </c>
      <c r="E124" s="89"/>
      <c r="F124" s="29">
        <v>0</v>
      </c>
      <c r="G124" s="89"/>
      <c r="H124" s="29">
        <v>0</v>
      </c>
      <c r="I124" s="89"/>
      <c r="J124" s="29">
        <v>0</v>
      </c>
    </row>
    <row r="125" spans="1:10" s="169" customFormat="1" ht="22.5" customHeight="1">
      <c r="A125" s="85" t="s">
        <v>109</v>
      </c>
      <c r="B125" s="53"/>
      <c r="C125" s="89"/>
      <c r="D125" s="29">
        <v>1542025</v>
      </c>
      <c r="E125" s="89"/>
      <c r="F125" s="29">
        <v>1413520</v>
      </c>
      <c r="G125" s="89"/>
      <c r="H125" s="29">
        <v>11397</v>
      </c>
      <c r="I125" s="89"/>
      <c r="J125" s="29">
        <v>14971</v>
      </c>
    </row>
    <row r="126" spans="1:10" s="169" customFormat="1" ht="22.5" customHeight="1">
      <c r="A126" s="58" t="s">
        <v>110</v>
      </c>
      <c r="B126" s="60"/>
      <c r="C126" s="60"/>
      <c r="D126" s="170">
        <v>10915282</v>
      </c>
      <c r="E126" s="60"/>
      <c r="F126" s="170">
        <v>10812260</v>
      </c>
      <c r="G126" s="60"/>
      <c r="H126" s="15">
        <v>2859263</v>
      </c>
      <c r="I126" s="60"/>
      <c r="J126" s="15">
        <v>2612180</v>
      </c>
    </row>
    <row r="127" spans="1:10" s="169" customFormat="1" ht="22.5" customHeight="1">
      <c r="A127" s="72" t="s">
        <v>111</v>
      </c>
      <c r="B127" s="91"/>
      <c r="C127" s="79"/>
      <c r="D127" s="21">
        <f>SUM(D118:D126)</f>
        <v>285421505</v>
      </c>
      <c r="E127" s="79"/>
      <c r="F127" s="21">
        <f>SUM(F118:F126)</f>
        <v>299259361</v>
      </c>
      <c r="G127" s="79"/>
      <c r="H127" s="21">
        <f>SUM(H118:H126)</f>
        <v>15419882</v>
      </c>
      <c r="I127" s="79"/>
      <c r="J127" s="21">
        <f>SUM(J118:J126)</f>
        <v>18542315</v>
      </c>
    </row>
    <row r="128" spans="1:10" s="169" customFormat="1" ht="12.75" customHeight="1">
      <c r="A128" s="72"/>
      <c r="B128" s="91"/>
      <c r="C128" s="79"/>
      <c r="D128" s="171"/>
      <c r="E128" s="79"/>
      <c r="F128" s="171"/>
      <c r="G128" s="79"/>
      <c r="H128" s="79"/>
      <c r="I128" s="79"/>
      <c r="J128" s="79"/>
    </row>
    <row r="129" spans="1:10" s="169" customFormat="1" ht="22.5" customHeight="1">
      <c r="A129" s="58" t="s">
        <v>318</v>
      </c>
      <c r="B129" s="53"/>
      <c r="C129" s="89"/>
      <c r="D129" s="172"/>
      <c r="E129" s="60"/>
      <c r="F129" s="172"/>
      <c r="G129" s="60"/>
      <c r="H129" s="60"/>
      <c r="I129" s="60"/>
      <c r="J129" s="60"/>
    </row>
    <row r="130" spans="1:10" s="169" customFormat="1" ht="22.5" customHeight="1">
      <c r="A130" s="58" t="s">
        <v>112</v>
      </c>
      <c r="B130" s="53">
        <v>5</v>
      </c>
      <c r="C130" s="89"/>
      <c r="D130" s="173">
        <v>5144129</v>
      </c>
      <c r="E130" s="89"/>
      <c r="F130" s="173">
        <v>-1980506</v>
      </c>
      <c r="G130" s="89"/>
      <c r="H130" s="15">
        <v>0</v>
      </c>
      <c r="I130" s="89"/>
      <c r="J130" s="15">
        <v>0</v>
      </c>
    </row>
    <row r="131" spans="1:10" s="169" customFormat="1" ht="22.5" customHeight="1">
      <c r="A131" s="72" t="s">
        <v>113</v>
      </c>
      <c r="B131" s="53"/>
      <c r="C131" s="89"/>
      <c r="D131" s="51">
        <f>D115-D127+D130</f>
        <v>11954699</v>
      </c>
      <c r="E131" s="89"/>
      <c r="F131" s="51">
        <f>F115-F127+F130</f>
        <v>-2517900</v>
      </c>
      <c r="G131" s="79"/>
      <c r="H131" s="51">
        <f>H115-H127+H130</f>
        <v>8548793</v>
      </c>
      <c r="I131" s="79"/>
      <c r="J131" s="51">
        <f>J115-J127+J130</f>
        <v>1062871</v>
      </c>
    </row>
    <row r="132" spans="1:10" s="169" customFormat="1" ht="22.5" customHeight="1">
      <c r="A132" s="58" t="s">
        <v>114</v>
      </c>
      <c r="B132" s="53"/>
      <c r="C132" s="89"/>
      <c r="D132" s="170">
        <v>2596374</v>
      </c>
      <c r="E132" s="89"/>
      <c r="F132" s="170">
        <v>552436</v>
      </c>
      <c r="G132" s="89"/>
      <c r="H132" s="15">
        <v>-127225</v>
      </c>
      <c r="I132" s="89"/>
      <c r="J132" s="15">
        <v>-355076</v>
      </c>
    </row>
    <row r="133" spans="1:10" ht="22.5" customHeight="1" thickBot="1">
      <c r="A133" s="72" t="s">
        <v>115</v>
      </c>
      <c r="C133" s="79"/>
      <c r="D133" s="25">
        <f>D131-D132</f>
        <v>9358325</v>
      </c>
      <c r="E133" s="79"/>
      <c r="F133" s="25">
        <f>F131-F132</f>
        <v>-3070336</v>
      </c>
      <c r="G133" s="79"/>
      <c r="H133" s="25">
        <f>H131-H132</f>
        <v>8676018</v>
      </c>
      <c r="I133" s="79"/>
      <c r="J133" s="25">
        <f>J131-J132</f>
        <v>1417947</v>
      </c>
    </row>
    <row r="134" spans="1:10" ht="22.75" customHeight="1" thickTop="1">
      <c r="A134" s="72"/>
      <c r="C134" s="79"/>
      <c r="D134" s="79"/>
      <c r="E134" s="79"/>
      <c r="F134" s="79"/>
      <c r="G134" s="79"/>
      <c r="H134" s="79"/>
      <c r="I134" s="79"/>
      <c r="J134" s="79"/>
    </row>
    <row r="135" spans="1:10" ht="22.5" customHeight="1">
      <c r="A135" s="84" t="s">
        <v>0</v>
      </c>
      <c r="B135" s="94"/>
      <c r="C135" s="95"/>
      <c r="D135" s="95"/>
      <c r="E135" s="95"/>
      <c r="F135" s="95"/>
      <c r="G135" s="95"/>
      <c r="H135" s="214"/>
      <c r="I135" s="214"/>
      <c r="J135" s="214"/>
    </row>
    <row r="136" spans="1:10" ht="22.5" customHeight="1">
      <c r="A136" s="84" t="s">
        <v>93</v>
      </c>
      <c r="B136" s="94"/>
      <c r="C136" s="95"/>
      <c r="D136" s="95"/>
      <c r="E136" s="95"/>
      <c r="F136" s="95"/>
      <c r="G136" s="95"/>
      <c r="H136" s="214"/>
      <c r="I136" s="214"/>
      <c r="J136" s="214"/>
    </row>
    <row r="137" spans="1:10" ht="22.5" customHeight="1">
      <c r="A137" s="99"/>
      <c r="B137" s="99"/>
      <c r="C137" s="95"/>
      <c r="D137" s="95"/>
      <c r="E137" s="95"/>
      <c r="F137" s="95"/>
      <c r="G137" s="95"/>
      <c r="H137" s="95"/>
      <c r="I137" s="95"/>
      <c r="J137" s="39" t="s">
        <v>2</v>
      </c>
    </row>
    <row r="138" spans="1:10" ht="22.5" customHeight="1">
      <c r="C138" s="53"/>
      <c r="D138" s="215" t="s">
        <v>3</v>
      </c>
      <c r="E138" s="215"/>
      <c r="F138" s="215"/>
      <c r="G138" s="63"/>
      <c r="H138" s="215" t="s">
        <v>4</v>
      </c>
      <c r="I138" s="215"/>
      <c r="J138" s="215"/>
    </row>
    <row r="139" spans="1:10" ht="22.5" customHeight="1">
      <c r="C139" s="53"/>
      <c r="D139" s="212" t="s">
        <v>284</v>
      </c>
      <c r="E139" s="212"/>
      <c r="F139" s="212"/>
      <c r="G139"/>
      <c r="H139" s="212" t="s">
        <v>284</v>
      </c>
      <c r="I139" s="212"/>
      <c r="J139" s="212"/>
    </row>
    <row r="140" spans="1:10" ht="22.5" customHeight="1">
      <c r="C140" s="53"/>
      <c r="D140" s="213" t="s">
        <v>278</v>
      </c>
      <c r="E140" s="213"/>
      <c r="F140" s="213"/>
      <c r="G140" s="155"/>
      <c r="H140" s="213" t="s">
        <v>278</v>
      </c>
      <c r="I140" s="213"/>
      <c r="J140" s="213"/>
    </row>
    <row r="141" spans="1:10" ht="22.5" customHeight="1">
      <c r="B141" s="53" t="s">
        <v>6</v>
      </c>
      <c r="C141" s="86"/>
      <c r="D141" s="87">
        <v>2567</v>
      </c>
      <c r="E141" s="86"/>
      <c r="F141" s="87">
        <v>2566</v>
      </c>
      <c r="G141" s="59"/>
      <c r="H141" s="87">
        <v>2567</v>
      </c>
      <c r="I141" s="86"/>
      <c r="J141" s="87">
        <v>2566</v>
      </c>
    </row>
    <row r="142" spans="1:10" ht="22.5" customHeight="1">
      <c r="A142" s="72" t="s">
        <v>116</v>
      </c>
      <c r="C142" s="89"/>
      <c r="D142" s="89"/>
      <c r="E142" s="89"/>
      <c r="F142" s="89"/>
      <c r="G142" s="89"/>
      <c r="H142" s="89"/>
      <c r="I142" s="89"/>
      <c r="J142" s="89"/>
    </row>
    <row r="143" spans="1:10" ht="22.5" customHeight="1">
      <c r="A143" s="58" t="s">
        <v>117</v>
      </c>
      <c r="C143" s="89"/>
      <c r="D143" s="89">
        <v>8076622</v>
      </c>
      <c r="E143" s="89"/>
      <c r="F143" s="89">
        <v>-3517513</v>
      </c>
      <c r="G143" s="89"/>
      <c r="H143" s="24">
        <v>8676018</v>
      </c>
      <c r="I143" s="89"/>
      <c r="J143" s="52">
        <v>1417947</v>
      </c>
    </row>
    <row r="144" spans="1:10" ht="22.5" customHeight="1">
      <c r="A144" s="58" t="s">
        <v>118</v>
      </c>
      <c r="C144" s="89"/>
      <c r="D144" s="97">
        <v>1281703</v>
      </c>
      <c r="E144" s="89"/>
      <c r="F144" s="97">
        <v>447177</v>
      </c>
      <c r="G144" s="89"/>
      <c r="H144" s="15">
        <v>0</v>
      </c>
      <c r="I144" s="89"/>
      <c r="J144" s="15">
        <v>0</v>
      </c>
    </row>
    <row r="145" spans="1:10" ht="22.5" customHeight="1" thickBot="1">
      <c r="A145" s="72" t="s">
        <v>115</v>
      </c>
      <c r="C145" s="79"/>
      <c r="D145" s="25">
        <f>SUM(D143:D144)</f>
        <v>9358325</v>
      </c>
      <c r="E145" s="79"/>
      <c r="F145" s="25">
        <f>SUM(F143:F144)</f>
        <v>-3070336</v>
      </c>
      <c r="G145" s="79"/>
      <c r="H145" s="25">
        <f>SUM(H143:H144)</f>
        <v>8676018</v>
      </c>
      <c r="I145" s="79"/>
      <c r="J145" s="25">
        <f>SUM(J143:J144)</f>
        <v>1417947</v>
      </c>
    </row>
    <row r="146" spans="1:10" ht="22.5" customHeight="1" thickTop="1">
      <c r="A146" s="72"/>
      <c r="C146" s="79"/>
      <c r="D146" s="79"/>
      <c r="E146" s="79"/>
      <c r="F146" s="79"/>
      <c r="G146" s="79"/>
      <c r="H146" s="79"/>
      <c r="I146" s="79"/>
      <c r="J146" s="79"/>
    </row>
    <row r="147" spans="1:10" ht="22.5" customHeight="1">
      <c r="A147" s="160" t="s">
        <v>311</v>
      </c>
      <c r="B147" s="201"/>
      <c r="C147" s="79"/>
      <c r="D147" s="79"/>
      <c r="E147" s="79"/>
      <c r="F147" s="79"/>
      <c r="G147" s="79"/>
      <c r="H147" s="79"/>
      <c r="I147" s="79"/>
      <c r="J147" s="79"/>
    </row>
    <row r="148" spans="1:10" s="116" customFormat="1" ht="22.5" customHeight="1" thickBot="1">
      <c r="A148" s="160" t="s">
        <v>312</v>
      </c>
      <c r="B148" s="49">
        <v>10</v>
      </c>
      <c r="C148" s="114"/>
      <c r="D148" s="161">
        <v>0.97</v>
      </c>
      <c r="E148" s="114"/>
      <c r="F148" s="161">
        <v>-0.48</v>
      </c>
      <c r="G148" s="114"/>
      <c r="H148" s="115">
        <v>0.99</v>
      </c>
      <c r="I148" s="114"/>
      <c r="J148" s="115">
        <v>0.14000000000000001</v>
      </c>
    </row>
    <row r="149" spans="1:10" ht="22.5" customHeight="1" thickTop="1">
      <c r="A149" s="84" t="s">
        <v>0</v>
      </c>
      <c r="B149" s="94"/>
      <c r="C149" s="95"/>
      <c r="D149" s="95"/>
      <c r="E149" s="95"/>
      <c r="F149" s="95"/>
      <c r="G149" s="95"/>
      <c r="H149" s="214"/>
      <c r="I149" s="214"/>
      <c r="J149" s="214"/>
    </row>
    <row r="150" spans="1:10" ht="22.5" customHeight="1">
      <c r="A150" s="84" t="s">
        <v>119</v>
      </c>
      <c r="B150" s="94"/>
      <c r="C150" s="95"/>
      <c r="D150" s="95"/>
      <c r="E150" s="95"/>
      <c r="F150" s="95"/>
      <c r="G150" s="95"/>
      <c r="H150" s="214"/>
      <c r="I150" s="214"/>
      <c r="J150" s="214"/>
    </row>
    <row r="151" spans="1:10" ht="22.5" customHeight="1">
      <c r="A151" s="99"/>
      <c r="B151" s="99"/>
      <c r="C151" s="95"/>
      <c r="D151" s="95"/>
      <c r="E151" s="95"/>
      <c r="F151" s="95"/>
      <c r="G151" s="95"/>
      <c r="H151" s="95"/>
      <c r="I151" s="95"/>
      <c r="J151" s="39" t="s">
        <v>2</v>
      </c>
    </row>
    <row r="152" spans="1:10" ht="22.5" customHeight="1">
      <c r="C152" s="53"/>
      <c r="D152" s="215" t="s">
        <v>3</v>
      </c>
      <c r="E152" s="215"/>
      <c r="F152" s="215"/>
      <c r="G152" s="63"/>
      <c r="H152" s="215" t="s">
        <v>4</v>
      </c>
      <c r="I152" s="215"/>
      <c r="J152" s="215"/>
    </row>
    <row r="153" spans="1:10" ht="22.5" customHeight="1">
      <c r="C153" s="53"/>
      <c r="D153" s="212" t="s">
        <v>284</v>
      </c>
      <c r="E153" s="212"/>
      <c r="F153" s="212"/>
      <c r="G153"/>
      <c r="H153" s="212" t="s">
        <v>284</v>
      </c>
      <c r="I153" s="212"/>
      <c r="J153" s="212"/>
    </row>
    <row r="154" spans="1:10" ht="22.5" customHeight="1">
      <c r="C154" s="53"/>
      <c r="D154" s="213" t="s">
        <v>278</v>
      </c>
      <c r="E154" s="213"/>
      <c r="F154" s="213"/>
      <c r="G154" s="155"/>
      <c r="H154" s="213" t="s">
        <v>278</v>
      </c>
      <c r="I154" s="213"/>
      <c r="J154" s="213"/>
    </row>
    <row r="155" spans="1:10" ht="22.5" customHeight="1">
      <c r="B155" s="53" t="s">
        <v>6</v>
      </c>
      <c r="C155" s="86"/>
      <c r="D155" s="87">
        <v>2567</v>
      </c>
      <c r="E155" s="86"/>
      <c r="F155" s="87">
        <v>2566</v>
      </c>
      <c r="G155" s="59"/>
      <c r="H155" s="87">
        <v>2567</v>
      </c>
      <c r="I155" s="86"/>
      <c r="J155" s="87">
        <v>2566</v>
      </c>
    </row>
    <row r="156" spans="1:10" ht="8.15" customHeight="1">
      <c r="B156" s="206"/>
    </row>
    <row r="157" spans="1:10" ht="22.5" customHeight="1">
      <c r="A157" s="72" t="s">
        <v>115</v>
      </c>
      <c r="D157" s="117">
        <f>D145</f>
        <v>9358325</v>
      </c>
      <c r="E157" s="46"/>
      <c r="F157" s="117">
        <f>F145</f>
        <v>-3070336</v>
      </c>
      <c r="G157" s="46"/>
      <c r="H157" s="117">
        <f>H145</f>
        <v>8676018</v>
      </c>
      <c r="I157" s="46"/>
      <c r="J157" s="117">
        <f>J145</f>
        <v>1417947</v>
      </c>
    </row>
    <row r="158" spans="1:10" ht="8.15" customHeight="1"/>
    <row r="159" spans="1:10" ht="22.5" customHeight="1">
      <c r="A159" s="72" t="s">
        <v>120</v>
      </c>
    </row>
    <row r="160" spans="1:10" ht="22.5" customHeight="1">
      <c r="A160" s="88" t="s">
        <v>121</v>
      </c>
      <c r="D160" s="162"/>
      <c r="F160" s="162"/>
      <c r="H160" s="29"/>
      <c r="J160" s="29"/>
    </row>
    <row r="161" spans="1:10" ht="22.5" customHeight="1">
      <c r="A161" s="88" t="s">
        <v>122</v>
      </c>
      <c r="D161" s="162"/>
      <c r="F161" s="162"/>
      <c r="H161" s="29"/>
      <c r="J161" s="29"/>
    </row>
    <row r="162" spans="1:10" ht="22.5" customHeight="1">
      <c r="A162" s="58" t="s">
        <v>123</v>
      </c>
      <c r="D162" s="162">
        <v>7886973</v>
      </c>
      <c r="F162" s="162">
        <v>-4902369</v>
      </c>
      <c r="H162" s="4">
        <v>0</v>
      </c>
      <c r="J162" s="4">
        <v>0</v>
      </c>
    </row>
    <row r="163" spans="1:10" ht="22.5" customHeight="1">
      <c r="A163" s="58" t="s">
        <v>288</v>
      </c>
      <c r="D163" s="162">
        <v>-86761</v>
      </c>
      <c r="F163" s="162">
        <v>-259077</v>
      </c>
      <c r="H163" s="4">
        <v>-6391</v>
      </c>
      <c r="J163" s="4">
        <v>14470</v>
      </c>
    </row>
    <row r="164" spans="1:10" ht="22.5" customHeight="1">
      <c r="A164" s="58" t="s">
        <v>287</v>
      </c>
      <c r="D164" s="162"/>
      <c r="F164" s="162"/>
      <c r="H164" s="4"/>
      <c r="J164" s="4"/>
    </row>
    <row r="165" spans="1:10" ht="22.5" customHeight="1">
      <c r="A165" s="58" t="s">
        <v>124</v>
      </c>
      <c r="D165" s="4">
        <v>0</v>
      </c>
      <c r="F165" s="4">
        <v>-28011</v>
      </c>
      <c r="H165" s="4">
        <v>0</v>
      </c>
      <c r="J165" s="4">
        <v>0</v>
      </c>
    </row>
    <row r="166" spans="1:10" ht="22.5" customHeight="1">
      <c r="A166" s="58" t="s">
        <v>125</v>
      </c>
      <c r="D166" s="162"/>
      <c r="F166" s="162"/>
      <c r="H166" s="4"/>
      <c r="J166" s="4"/>
    </row>
    <row r="167" spans="1:10" ht="22.5" customHeight="1">
      <c r="A167" s="58" t="s">
        <v>112</v>
      </c>
      <c r="B167" s="53">
        <v>5</v>
      </c>
      <c r="D167" s="162">
        <v>3004092</v>
      </c>
      <c r="F167" s="4">
        <v>-1251243</v>
      </c>
      <c r="H167" s="4">
        <v>0</v>
      </c>
      <c r="J167" s="4">
        <v>0</v>
      </c>
    </row>
    <row r="168" spans="1:10" ht="22.5" customHeight="1">
      <c r="A168" s="58" t="s">
        <v>126</v>
      </c>
      <c r="D168" s="162"/>
      <c r="F168" s="162"/>
      <c r="H168" s="4"/>
      <c r="J168" s="4"/>
    </row>
    <row r="169" spans="1:10" ht="22.5" customHeight="1">
      <c r="A169" s="58" t="s">
        <v>122</v>
      </c>
      <c r="D169" s="163">
        <v>-180532</v>
      </c>
      <c r="F169" s="163">
        <v>-80912</v>
      </c>
      <c r="H169" s="5">
        <v>1278</v>
      </c>
      <c r="J169" s="5">
        <v>-2894</v>
      </c>
    </row>
    <row r="170" spans="1:10" s="46" customFormat="1" ht="22.5" customHeight="1">
      <c r="A170" s="72" t="s">
        <v>127</v>
      </c>
      <c r="B170" s="91"/>
      <c r="D170" s="98"/>
      <c r="F170" s="98"/>
      <c r="H170" s="51"/>
      <c r="J170" s="51"/>
    </row>
    <row r="171" spans="1:10" s="46" customFormat="1" ht="22.5" customHeight="1">
      <c r="A171" s="72" t="s">
        <v>128</v>
      </c>
      <c r="B171" s="91"/>
      <c r="D171" s="13">
        <f>SUM(D162:D169)</f>
        <v>10623772</v>
      </c>
      <c r="F171" s="13">
        <f>SUM(F162:F169)</f>
        <v>-6521612</v>
      </c>
      <c r="H171" s="13">
        <f>SUM(H162:H169)</f>
        <v>-5113</v>
      </c>
      <c r="J171" s="13">
        <f>SUM(J162:J169)</f>
        <v>11576</v>
      </c>
    </row>
    <row r="172" spans="1:10" ht="8.15" customHeight="1">
      <c r="A172" s="72"/>
    </row>
    <row r="173" spans="1:10" ht="22.5" customHeight="1">
      <c r="A173" s="88" t="s">
        <v>129</v>
      </c>
    </row>
    <row r="174" spans="1:10" ht="22.4" customHeight="1">
      <c r="A174" s="88" t="s">
        <v>122</v>
      </c>
      <c r="D174" s="162"/>
      <c r="F174" s="162"/>
      <c r="H174" s="29"/>
      <c r="J174" s="29"/>
    </row>
    <row r="175" spans="1:10" ht="22.4" customHeight="1">
      <c r="A175" s="58" t="s">
        <v>281</v>
      </c>
      <c r="D175" s="162"/>
      <c r="F175" s="162"/>
      <c r="H175" s="29"/>
      <c r="J175" s="29"/>
    </row>
    <row r="176" spans="1:10" ht="22.4" customHeight="1">
      <c r="A176" s="58" t="s">
        <v>289</v>
      </c>
      <c r="D176" s="162">
        <v>283828</v>
      </c>
      <c r="F176" s="162">
        <v>-897485</v>
      </c>
      <c r="H176" s="29">
        <v>-37000</v>
      </c>
      <c r="J176" s="29">
        <v>40000</v>
      </c>
    </row>
    <row r="177" spans="1:10" ht="22.4" customHeight="1">
      <c r="A177" s="58" t="s">
        <v>290</v>
      </c>
      <c r="D177" s="162"/>
      <c r="F177" s="162"/>
      <c r="H177" s="29"/>
      <c r="J177" s="29"/>
    </row>
    <row r="178" spans="1:10" ht="22.5" customHeight="1">
      <c r="A178" s="58" t="s">
        <v>130</v>
      </c>
      <c r="D178" s="162">
        <v>22803</v>
      </c>
      <c r="F178" s="162">
        <v>-5538</v>
      </c>
      <c r="H178" s="29">
        <v>0</v>
      </c>
      <c r="J178" s="29">
        <v>0</v>
      </c>
    </row>
    <row r="179" spans="1:10" ht="22.4" customHeight="1">
      <c r="A179" s="58" t="s">
        <v>322</v>
      </c>
      <c r="D179" s="162">
        <v>-7989</v>
      </c>
      <c r="F179" s="162">
        <v>192044</v>
      </c>
      <c r="H179" s="29">
        <v>0</v>
      </c>
      <c r="J179" s="29">
        <v>0</v>
      </c>
    </row>
    <row r="180" spans="1:10" ht="22.5" customHeight="1">
      <c r="A180" s="58" t="s">
        <v>131</v>
      </c>
      <c r="D180" s="162"/>
      <c r="F180" s="162"/>
      <c r="H180" s="29"/>
      <c r="J180" s="29"/>
    </row>
    <row r="181" spans="1:10" ht="22.5" customHeight="1">
      <c r="A181" s="58" t="s">
        <v>112</v>
      </c>
      <c r="B181" s="53">
        <v>5</v>
      </c>
      <c r="D181" s="162">
        <v>211761</v>
      </c>
      <c r="F181" s="29">
        <v>326610</v>
      </c>
      <c r="H181" s="29">
        <v>0</v>
      </c>
      <c r="J181" s="29">
        <v>0</v>
      </c>
    </row>
    <row r="182" spans="1:10" ht="22.5" customHeight="1">
      <c r="A182" s="58" t="s">
        <v>132</v>
      </c>
      <c r="D182" s="162"/>
      <c r="F182" s="162"/>
      <c r="H182" s="4"/>
      <c r="J182" s="4"/>
    </row>
    <row r="183" spans="1:10" ht="22.5" customHeight="1">
      <c r="A183" s="58" t="s">
        <v>122</v>
      </c>
      <c r="D183" s="163">
        <v>-366722</v>
      </c>
      <c r="F183" s="163">
        <v>20646</v>
      </c>
      <c r="H183" s="5">
        <v>7400</v>
      </c>
      <c r="J183" s="5">
        <v>-8000</v>
      </c>
    </row>
    <row r="184" spans="1:10" ht="22.5" customHeight="1">
      <c r="A184" s="72" t="s">
        <v>133</v>
      </c>
      <c r="D184" s="164"/>
      <c r="F184" s="164"/>
      <c r="H184" s="30"/>
      <c r="J184" s="30"/>
    </row>
    <row r="185" spans="1:10" ht="22.5" customHeight="1">
      <c r="A185" s="72" t="s">
        <v>128</v>
      </c>
      <c r="D185" s="13">
        <f>SUM(D176:D183)</f>
        <v>143681</v>
      </c>
      <c r="E185" s="46"/>
      <c r="F185" s="13">
        <f>SUM(F176:F183)</f>
        <v>-363723</v>
      </c>
      <c r="G185" s="46"/>
      <c r="H185" s="13">
        <f>SUM(H176:H183)</f>
        <v>-29600</v>
      </c>
      <c r="I185" s="46"/>
      <c r="J185" s="13">
        <f>SUM(J176:J183)</f>
        <v>32000</v>
      </c>
    </row>
    <row r="186" spans="1:10" ht="22.5" customHeight="1">
      <c r="A186" s="108" t="s">
        <v>283</v>
      </c>
      <c r="D186" s="13">
        <f>D171+D185</f>
        <v>10767453</v>
      </c>
      <c r="E186" s="46"/>
      <c r="F186" s="13">
        <f>F171+F185</f>
        <v>-6885335</v>
      </c>
      <c r="G186" s="46"/>
      <c r="H186" s="13">
        <f>H171+H185</f>
        <v>-34713</v>
      </c>
      <c r="I186" s="117"/>
      <c r="J186" s="13">
        <f>J171+J185</f>
        <v>43576</v>
      </c>
    </row>
    <row r="187" spans="1:10" ht="22.5" customHeight="1" thickBot="1">
      <c r="A187" s="174" t="s">
        <v>134</v>
      </c>
      <c r="B187" s="49"/>
      <c r="C187" s="116"/>
      <c r="D187" s="175">
        <f>D157+D185+D171</f>
        <v>20125778</v>
      </c>
      <c r="E187" s="176"/>
      <c r="F187" s="175">
        <f>F157+F185+F171</f>
        <v>-9955671</v>
      </c>
      <c r="G187" s="176"/>
      <c r="H187" s="175">
        <f>H157+H185+H171</f>
        <v>8641305</v>
      </c>
      <c r="I187" s="176"/>
      <c r="J187" s="175">
        <f>J157+J185+J171</f>
        <v>1461523</v>
      </c>
    </row>
    <row r="188" spans="1:10" ht="3.65" customHeight="1" thickTop="1">
      <c r="D188" s="162"/>
      <c r="F188" s="162"/>
      <c r="H188" s="4"/>
      <c r="J188" s="4"/>
    </row>
    <row r="189" spans="1:10" ht="22.5" customHeight="1">
      <c r="A189" s="84" t="s">
        <v>0</v>
      </c>
      <c r="B189" s="94"/>
      <c r="C189" s="95"/>
      <c r="D189" s="95"/>
      <c r="E189" s="95"/>
      <c r="F189" s="95"/>
      <c r="G189" s="95"/>
      <c r="H189" s="214"/>
      <c r="I189" s="214"/>
      <c r="J189" s="214"/>
    </row>
    <row r="190" spans="1:10" ht="22.5" customHeight="1">
      <c r="A190" s="84" t="s">
        <v>119</v>
      </c>
      <c r="B190" s="94"/>
      <c r="C190" s="95"/>
      <c r="D190" s="177"/>
      <c r="E190" s="95"/>
      <c r="F190" s="95"/>
      <c r="G190" s="95"/>
      <c r="H190" s="214"/>
      <c r="I190" s="214"/>
      <c r="J190" s="214"/>
    </row>
    <row r="191" spans="1:10" ht="22.5" customHeight="1">
      <c r="A191" s="99"/>
      <c r="B191" s="99"/>
      <c r="C191" s="95"/>
      <c r="D191" s="95"/>
      <c r="E191" s="95"/>
      <c r="F191" s="95"/>
      <c r="G191" s="95"/>
      <c r="H191" s="95"/>
      <c r="I191" s="95"/>
      <c r="J191" s="39" t="s">
        <v>2</v>
      </c>
    </row>
    <row r="192" spans="1:10" ht="22.5" customHeight="1">
      <c r="C192" s="53"/>
      <c r="D192" s="215" t="s">
        <v>3</v>
      </c>
      <c r="E192" s="215"/>
      <c r="F192" s="215"/>
      <c r="G192" s="63"/>
      <c r="H192" s="215" t="s">
        <v>4</v>
      </c>
      <c r="I192" s="215"/>
      <c r="J192" s="215"/>
    </row>
    <row r="193" spans="1:10" ht="22.5" customHeight="1">
      <c r="C193" s="53"/>
      <c r="D193" s="212" t="s">
        <v>284</v>
      </c>
      <c r="E193" s="212"/>
      <c r="F193" s="212"/>
      <c r="G193"/>
      <c r="H193" s="212" t="s">
        <v>284</v>
      </c>
      <c r="I193" s="212"/>
      <c r="J193" s="212"/>
    </row>
    <row r="194" spans="1:10" ht="22.5" customHeight="1">
      <c r="C194" s="53"/>
      <c r="D194" s="213" t="s">
        <v>278</v>
      </c>
      <c r="E194" s="213"/>
      <c r="F194" s="213"/>
      <c r="G194" s="155"/>
      <c r="H194" s="213" t="s">
        <v>278</v>
      </c>
      <c r="I194" s="213"/>
      <c r="J194" s="213"/>
    </row>
    <row r="195" spans="1:10" ht="22.5" customHeight="1">
      <c r="C195" s="86"/>
      <c r="D195" s="87">
        <v>2567</v>
      </c>
      <c r="E195" s="86"/>
      <c r="F195" s="87">
        <v>2566</v>
      </c>
      <c r="G195" s="59"/>
      <c r="H195" s="87">
        <v>2567</v>
      </c>
      <c r="I195" s="86"/>
      <c r="J195" s="87">
        <v>2566</v>
      </c>
    </row>
    <row r="196" spans="1:10" ht="22.5" customHeight="1">
      <c r="A196" s="72" t="s">
        <v>135</v>
      </c>
      <c r="D196" s="162"/>
      <c r="F196" s="162"/>
      <c r="H196" s="4"/>
      <c r="J196" s="4"/>
    </row>
    <row r="197" spans="1:10" ht="22.5" customHeight="1">
      <c r="A197" s="58" t="s">
        <v>117</v>
      </c>
      <c r="D197" s="162">
        <v>17997321</v>
      </c>
      <c r="F197" s="162">
        <v>-10616692</v>
      </c>
      <c r="H197" s="4">
        <v>8641305</v>
      </c>
      <c r="J197" s="4">
        <v>1461523</v>
      </c>
    </row>
    <row r="198" spans="1:10" ht="22.5" customHeight="1">
      <c r="A198" s="58" t="s">
        <v>118</v>
      </c>
      <c r="D198" s="162">
        <v>2128457</v>
      </c>
      <c r="F198" s="162">
        <v>661021</v>
      </c>
      <c r="H198" s="5">
        <v>0</v>
      </c>
      <c r="J198" s="5">
        <v>0</v>
      </c>
    </row>
    <row r="199" spans="1:10" ht="22.5" customHeight="1" thickBot="1">
      <c r="A199" s="72" t="s">
        <v>134</v>
      </c>
      <c r="D199" s="159">
        <f>SUM(D197:D198)</f>
        <v>20125778</v>
      </c>
      <c r="E199" s="46"/>
      <c r="F199" s="159">
        <f>SUM(F197:F198)</f>
        <v>-9955671</v>
      </c>
      <c r="G199" s="46"/>
      <c r="H199" s="159">
        <f>SUM(H197:H198)</f>
        <v>8641305</v>
      </c>
      <c r="I199" s="46"/>
      <c r="J199" s="159">
        <f>SUM(J197:J198)</f>
        <v>1461523</v>
      </c>
    </row>
    <row r="200" spans="1:10" ht="23.25" customHeight="1" thickTop="1"/>
  </sheetData>
  <mergeCells count="65">
    <mergeCell ref="D4:F4"/>
    <mergeCell ref="H4:J4"/>
    <mergeCell ref="D5:F5"/>
    <mergeCell ref="H5:J5"/>
    <mergeCell ref="D6:F6"/>
    <mergeCell ref="H6:J6"/>
    <mergeCell ref="H49:J49"/>
    <mergeCell ref="A16:B16"/>
    <mergeCell ref="A27:B27"/>
    <mergeCell ref="H34:J34"/>
    <mergeCell ref="H35:J35"/>
    <mergeCell ref="D37:F37"/>
    <mergeCell ref="H37:J37"/>
    <mergeCell ref="D38:F38"/>
    <mergeCell ref="H38:J38"/>
    <mergeCell ref="D39:F39"/>
    <mergeCell ref="H39:J39"/>
    <mergeCell ref="H48:J48"/>
    <mergeCell ref="D51:F51"/>
    <mergeCell ref="H51:J51"/>
    <mergeCell ref="D52:F52"/>
    <mergeCell ref="H52:J52"/>
    <mergeCell ref="D53:F53"/>
    <mergeCell ref="H53:J53"/>
    <mergeCell ref="H89:J89"/>
    <mergeCell ref="H90:J90"/>
    <mergeCell ref="D92:F92"/>
    <mergeCell ref="H92:J92"/>
    <mergeCell ref="D93:F93"/>
    <mergeCell ref="H93:J93"/>
    <mergeCell ref="A116:B116"/>
    <mergeCell ref="H135:J135"/>
    <mergeCell ref="D94:F94"/>
    <mergeCell ref="H94:J94"/>
    <mergeCell ref="H101:J101"/>
    <mergeCell ref="H102:J102"/>
    <mergeCell ref="D104:F104"/>
    <mergeCell ref="H104:J104"/>
    <mergeCell ref="D140:F140"/>
    <mergeCell ref="H140:J140"/>
    <mergeCell ref="D105:F105"/>
    <mergeCell ref="H105:J105"/>
    <mergeCell ref="D106:F106"/>
    <mergeCell ref="H106:J106"/>
    <mergeCell ref="H136:J136"/>
    <mergeCell ref="D138:F138"/>
    <mergeCell ref="H138:J138"/>
    <mergeCell ref="D139:F139"/>
    <mergeCell ref="H139:J139"/>
    <mergeCell ref="H149:J149"/>
    <mergeCell ref="H150:J150"/>
    <mergeCell ref="D152:F152"/>
    <mergeCell ref="H152:J152"/>
    <mergeCell ref="D153:F153"/>
    <mergeCell ref="H153:J153"/>
    <mergeCell ref="D193:F193"/>
    <mergeCell ref="H193:J193"/>
    <mergeCell ref="D194:F194"/>
    <mergeCell ref="H194:J194"/>
    <mergeCell ref="D154:F154"/>
    <mergeCell ref="H154:J154"/>
    <mergeCell ref="H189:J189"/>
    <mergeCell ref="H190:J190"/>
    <mergeCell ref="D192:F192"/>
    <mergeCell ref="H192:J192"/>
  </mergeCells>
  <pageMargins left="0.73" right="0.8" top="0.48" bottom="0.5" header="0.5" footer="0.5"/>
  <pageSetup paperSize="9" scale="85" firstPageNumber="7" fitToHeight="0" orientation="portrait" useFirstPageNumber="1" r:id="rId1"/>
  <headerFooter alignWithMargins="0">
    <oddFooter>&amp;Lหมายเหตุประกอบงบการเงินเป็นส่วนหนึ่งของงบการเงินระหว่างกาลนี้
&amp;C&amp;P</oddFooter>
  </headerFooter>
  <rowBreaks count="7" manualBreakCount="7">
    <brk id="33" max="8" man="1"/>
    <brk id="47" max="8" man="1"/>
    <brk id="88" max="8" man="1"/>
    <brk id="100" max="8" man="1"/>
    <brk id="134" max="8" man="1"/>
    <brk id="148" max="9" man="1"/>
    <brk id="18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53B38-580B-413B-82CB-191331C5E17A}">
  <sheetPr>
    <pageSetUpPr fitToPage="1"/>
  </sheetPr>
  <dimension ref="A1:AN39"/>
  <sheetViews>
    <sheetView view="pageBreakPreview" zoomScale="55" zoomScaleNormal="50" zoomScaleSheetLayoutView="55" workbookViewId="0">
      <selection activeCell="R19" sqref="R19"/>
    </sheetView>
  </sheetViews>
  <sheetFormatPr defaultColWidth="9" defaultRowHeight="21.25" customHeight="1"/>
  <cols>
    <col min="1" max="1" width="65.69921875" customWidth="1"/>
    <col min="2" max="2" width="9.69921875" customWidth="1"/>
    <col min="3" max="3" width="0.8984375" customWidth="1"/>
    <col min="4" max="4" width="10.59765625" customWidth="1"/>
    <col min="5" max="5" width="0.8984375" customWidth="1"/>
    <col min="6" max="6" width="14" customWidth="1"/>
    <col min="7" max="7" width="0.8984375" customWidth="1"/>
    <col min="8" max="8" width="16.09765625" customWidth="1"/>
    <col min="9" max="9" width="0.8984375" customWidth="1"/>
    <col min="10" max="10" width="13.09765625" customWidth="1"/>
    <col min="11" max="11" width="0.8984375" customWidth="1"/>
    <col min="12" max="12" width="13" customWidth="1"/>
    <col min="13" max="13" width="0.8984375" customWidth="1"/>
    <col min="14" max="14" width="12.09765625" customWidth="1"/>
    <col min="15" max="15" width="0.8984375" customWidth="1"/>
    <col min="16" max="16" width="12.09765625" customWidth="1"/>
    <col min="17" max="17" width="0.8984375" customWidth="1"/>
    <col min="18" max="18" width="12.3984375" customWidth="1"/>
    <col min="19" max="19" width="0.8984375" customWidth="1"/>
    <col min="20" max="20" width="12" customWidth="1"/>
    <col min="21" max="21" width="0.8984375" customWidth="1"/>
    <col min="22" max="22" width="13.09765625" customWidth="1"/>
    <col min="23" max="23" width="0.8984375" customWidth="1"/>
    <col min="24" max="24" width="12.3984375" bestFit="1" customWidth="1"/>
    <col min="25" max="25" width="0.8984375" customWidth="1"/>
    <col min="26" max="26" width="12.69921875" customWidth="1"/>
    <col min="27" max="27" width="0.8984375" customWidth="1"/>
    <col min="28" max="28" width="15.8984375" customWidth="1"/>
    <col min="29" max="29" width="0.8984375" customWidth="1"/>
    <col min="30" max="30" width="16.09765625" bestFit="1" customWidth="1"/>
    <col min="31" max="31" width="0.8984375" customWidth="1"/>
    <col min="32" max="32" width="13.69921875" customWidth="1"/>
    <col min="33" max="33" width="0.8984375" customWidth="1"/>
    <col min="34" max="34" width="15.09765625" customWidth="1"/>
    <col min="35" max="35" width="0.8984375" customWidth="1"/>
    <col min="36" max="36" width="12.3984375" customWidth="1"/>
    <col min="37" max="37" width="0.8984375" customWidth="1"/>
    <col min="38" max="38" width="11.8984375" customWidth="1"/>
    <col min="39" max="39" width="0.8984375" customWidth="1"/>
    <col min="40" max="40" width="12.8984375" style="118" customWidth="1"/>
  </cols>
  <sheetData>
    <row r="1" spans="1:40" ht="22.5" customHeight="1">
      <c r="A1" s="69" t="s">
        <v>0</v>
      </c>
      <c r="B1" s="109"/>
      <c r="C1" s="109"/>
      <c r="D1" s="95"/>
      <c r="E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U1" s="110"/>
      <c r="X1" s="110"/>
      <c r="Y1" s="110"/>
      <c r="Z1" s="110"/>
      <c r="AA1" s="110"/>
      <c r="AC1" s="110"/>
      <c r="AD1" s="110"/>
      <c r="AE1" s="110"/>
      <c r="AN1"/>
    </row>
    <row r="2" spans="1:40" ht="22.5" customHeight="1">
      <c r="A2" s="69" t="s">
        <v>136</v>
      </c>
      <c r="B2" s="109"/>
      <c r="C2" s="109"/>
      <c r="D2" s="95"/>
      <c r="E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U2" s="109"/>
      <c r="X2" s="109"/>
      <c r="Y2" s="109"/>
      <c r="Z2" s="109"/>
      <c r="AA2" s="109"/>
      <c r="AC2" s="109"/>
      <c r="AD2" s="109"/>
      <c r="AE2" s="109"/>
      <c r="AN2"/>
    </row>
    <row r="3" spans="1:40" ht="22.5" customHeight="1">
      <c r="A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N3" s="178" t="s">
        <v>2</v>
      </c>
    </row>
    <row r="4" spans="1:40" ht="22.5" customHeight="1">
      <c r="A4" s="69"/>
      <c r="B4" s="108"/>
      <c r="C4" s="108"/>
      <c r="D4" s="215" t="s">
        <v>3</v>
      </c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</row>
    <row r="5" spans="1:40" ht="22.5" customHeight="1">
      <c r="A5" s="72"/>
      <c r="B5" s="108"/>
      <c r="C5" s="108"/>
      <c r="D5" s="46"/>
      <c r="E5" s="46"/>
      <c r="F5" s="46"/>
      <c r="G5" s="46"/>
      <c r="H5" s="155"/>
      <c r="I5" s="46"/>
      <c r="J5" s="46"/>
      <c r="K5" s="46"/>
      <c r="L5" s="46"/>
      <c r="M5" s="46"/>
      <c r="N5" s="46"/>
      <c r="O5" s="46"/>
      <c r="P5" s="46"/>
      <c r="Q5" s="46"/>
      <c r="R5" s="46"/>
      <c r="U5" s="46"/>
      <c r="V5" s="46"/>
      <c r="W5" s="46"/>
      <c r="X5" s="217" t="s">
        <v>88</v>
      </c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46"/>
      <c r="AJ5" s="46"/>
      <c r="AK5" s="46"/>
      <c r="AL5" s="46"/>
      <c r="AN5" s="46"/>
    </row>
    <row r="6" spans="1:40" ht="22.5" customHeight="1">
      <c r="A6" s="72"/>
      <c r="B6" s="108"/>
      <c r="C6" s="108"/>
      <c r="D6" s="46"/>
      <c r="E6" s="46"/>
      <c r="F6" s="46"/>
      <c r="G6" s="46"/>
      <c r="H6" s="155" t="s">
        <v>137</v>
      </c>
      <c r="I6" s="46"/>
      <c r="J6" s="46"/>
      <c r="K6" s="46"/>
      <c r="L6" s="46"/>
      <c r="M6" s="46"/>
      <c r="N6" s="46"/>
      <c r="O6" s="46"/>
      <c r="P6" s="46"/>
      <c r="Q6" s="46"/>
      <c r="R6" s="46"/>
      <c r="U6" s="46"/>
      <c r="V6" s="46"/>
      <c r="W6" s="46"/>
      <c r="X6" s="155"/>
      <c r="Y6" s="155"/>
      <c r="Z6" s="155"/>
      <c r="AA6" s="155"/>
      <c r="AB6" s="205" t="s">
        <v>138</v>
      </c>
      <c r="AC6" s="155"/>
      <c r="AD6" s="155"/>
      <c r="AE6" s="155"/>
      <c r="AF6" s="155"/>
      <c r="AG6" s="155"/>
      <c r="AH6" s="155"/>
      <c r="AI6" s="46"/>
      <c r="AJ6" s="46"/>
      <c r="AK6" s="46"/>
      <c r="AL6" s="46"/>
      <c r="AN6" s="46"/>
    </row>
    <row r="7" spans="1:40" ht="22.5" customHeight="1">
      <c r="A7" s="73"/>
      <c r="B7" s="108"/>
      <c r="C7" s="108"/>
      <c r="D7" s="59"/>
      <c r="E7" s="60"/>
      <c r="F7" s="54"/>
      <c r="G7" s="54"/>
      <c r="H7" s="54" t="s">
        <v>139</v>
      </c>
      <c r="I7" s="54"/>
      <c r="J7" s="155"/>
      <c r="K7" s="54"/>
      <c r="L7" s="54"/>
      <c r="M7" s="54"/>
      <c r="N7" s="54"/>
      <c r="O7" s="54"/>
      <c r="P7" s="54"/>
      <c r="Q7" s="54"/>
      <c r="R7" s="54"/>
      <c r="U7" s="54"/>
      <c r="V7" s="55"/>
      <c r="W7" s="54"/>
      <c r="X7" s="55"/>
      <c r="Y7" s="54"/>
      <c r="Z7" s="54" t="s">
        <v>138</v>
      </c>
      <c r="AA7" s="54"/>
      <c r="AB7" s="155" t="s">
        <v>144</v>
      </c>
      <c r="AC7" s="54"/>
      <c r="AD7" s="54" t="s">
        <v>141</v>
      </c>
      <c r="AE7" s="54"/>
      <c r="AF7" s="54"/>
      <c r="AG7" s="54"/>
      <c r="AH7" s="59"/>
      <c r="AI7" s="60"/>
      <c r="AJ7" s="55"/>
      <c r="AK7" s="55"/>
      <c r="AL7" s="54"/>
      <c r="AN7" s="74"/>
    </row>
    <row r="8" spans="1:40" ht="22.5" customHeight="1">
      <c r="A8" s="73"/>
      <c r="B8" s="108"/>
      <c r="C8" s="108"/>
      <c r="D8" s="59"/>
      <c r="E8" s="60"/>
      <c r="F8" s="54"/>
      <c r="G8" s="54"/>
      <c r="H8" t="s">
        <v>142</v>
      </c>
      <c r="I8" s="54"/>
      <c r="J8" s="155" t="s">
        <v>143</v>
      </c>
      <c r="K8" s="54"/>
      <c r="L8" s="54"/>
      <c r="M8" s="54"/>
      <c r="N8" s="54"/>
      <c r="O8" s="54"/>
      <c r="P8" s="54"/>
      <c r="Q8" s="54"/>
      <c r="R8" s="54"/>
      <c r="U8" s="54"/>
      <c r="V8" s="55"/>
      <c r="W8" s="54"/>
      <c r="Y8" s="54"/>
      <c r="Z8" s="54" t="s">
        <v>144</v>
      </c>
      <c r="AA8" s="54"/>
      <c r="AB8" s="54" t="s">
        <v>291</v>
      </c>
      <c r="AC8" s="54"/>
      <c r="AD8" s="54" t="s">
        <v>146</v>
      </c>
      <c r="AE8" s="54"/>
      <c r="AF8" s="54"/>
      <c r="AG8" s="54"/>
      <c r="AH8" s="59"/>
      <c r="AI8" s="60"/>
      <c r="AJ8" s="55"/>
      <c r="AK8" s="55"/>
      <c r="AL8" s="54"/>
      <c r="AN8" s="74"/>
    </row>
    <row r="9" spans="1:40" ht="22.5" customHeight="1">
      <c r="A9" s="73"/>
      <c r="B9" s="53"/>
      <c r="C9" s="53"/>
      <c r="D9" s="59"/>
      <c r="E9" s="60"/>
      <c r="F9" s="54"/>
      <c r="G9" s="54"/>
      <c r="H9" s="54" t="s">
        <v>147</v>
      </c>
      <c r="I9" s="54"/>
      <c r="J9" s="155" t="s">
        <v>148</v>
      </c>
      <c r="K9" s="54"/>
      <c r="L9" s="54"/>
      <c r="M9" s="54"/>
      <c r="N9" s="54"/>
      <c r="O9" s="54"/>
      <c r="P9" s="54"/>
      <c r="Q9" s="54"/>
      <c r="R9" s="54"/>
      <c r="U9" s="54"/>
      <c r="V9" s="55"/>
      <c r="W9" s="54"/>
      <c r="X9" s="55" t="s">
        <v>138</v>
      </c>
      <c r="Y9" s="54"/>
      <c r="Z9" s="54" t="s">
        <v>140</v>
      </c>
      <c r="AA9" s="54"/>
      <c r="AB9" s="54" t="s">
        <v>149</v>
      </c>
      <c r="AC9" s="54"/>
      <c r="AD9" s="54" t="s">
        <v>319</v>
      </c>
      <c r="AE9" s="54"/>
      <c r="AF9" s="54" t="s">
        <v>150</v>
      </c>
      <c r="AG9" s="54"/>
      <c r="AH9" s="59" t="s">
        <v>151</v>
      </c>
      <c r="AI9" s="60"/>
      <c r="AJ9" s="55"/>
      <c r="AK9" s="55"/>
      <c r="AL9" s="54"/>
      <c r="AN9" s="74"/>
    </row>
    <row r="10" spans="1:40" ht="22.5" customHeight="1">
      <c r="A10" s="73"/>
      <c r="B10" s="108"/>
      <c r="C10" s="108"/>
      <c r="D10" s="59" t="s">
        <v>152</v>
      </c>
      <c r="E10" s="60"/>
      <c r="F10" s="54"/>
      <c r="G10" s="54"/>
      <c r="H10" s="54" t="s">
        <v>153</v>
      </c>
      <c r="I10" s="54"/>
      <c r="J10" s="155" t="s">
        <v>154</v>
      </c>
      <c r="K10" s="54"/>
      <c r="L10" s="54"/>
      <c r="M10" s="54"/>
      <c r="N10" s="54"/>
      <c r="O10" s="54"/>
      <c r="P10" s="54" t="s">
        <v>331</v>
      </c>
      <c r="Q10" s="54"/>
      <c r="R10" s="59" t="s">
        <v>82</v>
      </c>
      <c r="U10" s="54"/>
      <c r="V10" s="56" t="s">
        <v>155</v>
      </c>
      <c r="W10" s="54"/>
      <c r="X10" s="55" t="s">
        <v>140</v>
      </c>
      <c r="Y10" s="54"/>
      <c r="Z10" s="55" t="s">
        <v>145</v>
      </c>
      <c r="AA10" s="54"/>
      <c r="AB10" s="54" t="s">
        <v>156</v>
      </c>
      <c r="AC10" s="54"/>
      <c r="AD10" s="208" t="s">
        <v>320</v>
      </c>
      <c r="AE10" s="54"/>
      <c r="AF10" s="54" t="s">
        <v>157</v>
      </c>
      <c r="AG10" s="54"/>
      <c r="AH10" s="59" t="s">
        <v>158</v>
      </c>
      <c r="AI10" s="60"/>
      <c r="AJ10" s="55"/>
      <c r="AK10" s="55"/>
      <c r="AL10" s="54" t="s">
        <v>147</v>
      </c>
      <c r="AN10" s="74"/>
    </row>
    <row r="11" spans="1:40" ht="22.5" customHeight="1">
      <c r="A11" s="73"/>
      <c r="B11" s="108"/>
      <c r="C11" s="108"/>
      <c r="D11" s="54" t="s">
        <v>159</v>
      </c>
      <c r="E11" s="54"/>
      <c r="F11" s="54" t="s">
        <v>160</v>
      </c>
      <c r="G11" s="54"/>
      <c r="H11" s="54" t="s">
        <v>161</v>
      </c>
      <c r="I11" s="54"/>
      <c r="J11" s="54" t="s">
        <v>162</v>
      </c>
      <c r="K11" s="54"/>
      <c r="L11" s="54"/>
      <c r="M11" s="54"/>
      <c r="N11" s="54" t="s">
        <v>163</v>
      </c>
      <c r="O11" s="54"/>
      <c r="P11" s="54" t="s">
        <v>164</v>
      </c>
      <c r="Q11" s="54"/>
      <c r="R11" s="54" t="s">
        <v>165</v>
      </c>
      <c r="T11" s="54" t="s">
        <v>164</v>
      </c>
      <c r="U11" s="54"/>
      <c r="V11" s="56" t="s">
        <v>166</v>
      </c>
      <c r="W11" s="54"/>
      <c r="X11" s="56" t="s">
        <v>167</v>
      </c>
      <c r="Y11" s="54"/>
      <c r="Z11" s="56" t="s">
        <v>168</v>
      </c>
      <c r="AA11" s="54"/>
      <c r="AB11" s="54" t="s">
        <v>169</v>
      </c>
      <c r="AC11" s="54"/>
      <c r="AD11" s="56" t="s">
        <v>170</v>
      </c>
      <c r="AE11" s="54"/>
      <c r="AF11" s="54" t="s">
        <v>171</v>
      </c>
      <c r="AG11" s="54"/>
      <c r="AH11" s="54" t="s">
        <v>172</v>
      </c>
      <c r="AI11" s="54"/>
      <c r="AJ11" s="55" t="s">
        <v>173</v>
      </c>
      <c r="AK11" s="55"/>
      <c r="AL11" s="54" t="s">
        <v>174</v>
      </c>
      <c r="AN11" s="54" t="s">
        <v>175</v>
      </c>
    </row>
    <row r="12" spans="1:40" ht="22.5" customHeight="1">
      <c r="A12" s="44"/>
      <c r="B12" s="53"/>
      <c r="C12" s="108"/>
      <c r="D12" s="61" t="s">
        <v>176</v>
      </c>
      <c r="E12" s="54"/>
      <c r="F12" s="61" t="s">
        <v>177</v>
      </c>
      <c r="G12" s="54"/>
      <c r="H12" s="61" t="s">
        <v>178</v>
      </c>
      <c r="I12" s="54"/>
      <c r="J12" s="61" t="s">
        <v>179</v>
      </c>
      <c r="K12" s="54"/>
      <c r="L12" s="57" t="s">
        <v>81</v>
      </c>
      <c r="M12" s="54"/>
      <c r="N12" s="61" t="s">
        <v>180</v>
      </c>
      <c r="O12" s="54"/>
      <c r="P12" s="61" t="s">
        <v>181</v>
      </c>
      <c r="Q12" s="54"/>
      <c r="R12" s="61" t="s">
        <v>182</v>
      </c>
      <c r="T12" s="61" t="s">
        <v>181</v>
      </c>
      <c r="U12" s="54"/>
      <c r="V12" s="75" t="s">
        <v>183</v>
      </c>
      <c r="W12" s="54"/>
      <c r="X12" s="75" t="s">
        <v>184</v>
      </c>
      <c r="Y12" s="54"/>
      <c r="Z12" s="57" t="s">
        <v>185</v>
      </c>
      <c r="AA12" s="54"/>
      <c r="AB12" s="61" t="s">
        <v>186</v>
      </c>
      <c r="AC12" s="54"/>
      <c r="AD12" s="57" t="s">
        <v>187</v>
      </c>
      <c r="AE12" s="54"/>
      <c r="AF12" s="61" t="s">
        <v>188</v>
      </c>
      <c r="AG12" s="54"/>
      <c r="AH12" s="61" t="s">
        <v>70</v>
      </c>
      <c r="AI12" s="54"/>
      <c r="AJ12" s="57" t="s">
        <v>189</v>
      </c>
      <c r="AK12" s="55"/>
      <c r="AL12" s="61" t="s">
        <v>190</v>
      </c>
      <c r="AN12" s="61" t="s">
        <v>191</v>
      </c>
    </row>
    <row r="13" spans="1:40" ht="22.5" customHeight="1">
      <c r="A13" s="44"/>
      <c r="B13" s="68"/>
      <c r="C13" s="68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N13" s="179"/>
    </row>
    <row r="14" spans="1:40" ht="22.5" customHeight="1">
      <c r="A14" s="45" t="s">
        <v>292</v>
      </c>
      <c r="B14" s="68"/>
      <c r="C14" s="6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N14" s="180"/>
    </row>
    <row r="15" spans="1:40" ht="22.5" customHeight="1">
      <c r="A15" s="45" t="s">
        <v>192</v>
      </c>
      <c r="B15" s="108"/>
      <c r="C15" s="108"/>
      <c r="D15" s="14">
        <v>8611242</v>
      </c>
      <c r="E15" s="12"/>
      <c r="F15" s="14">
        <v>57298909</v>
      </c>
      <c r="G15" s="14"/>
      <c r="H15" s="14">
        <v>4500040</v>
      </c>
      <c r="I15" s="12"/>
      <c r="J15" s="14">
        <v>-9917</v>
      </c>
      <c r="K15" s="12"/>
      <c r="L15" s="14">
        <v>3548471</v>
      </c>
      <c r="M15" s="12"/>
      <c r="N15" s="14">
        <v>929166</v>
      </c>
      <c r="O15" s="12"/>
      <c r="P15" s="14">
        <v>7062578</v>
      </c>
      <c r="Q15" s="12"/>
      <c r="R15" s="14">
        <v>129862129</v>
      </c>
      <c r="S15" s="46"/>
      <c r="T15" s="14">
        <v>-11150227</v>
      </c>
      <c r="U15" s="12"/>
      <c r="V15" s="14">
        <v>15000000</v>
      </c>
      <c r="W15" s="47"/>
      <c r="X15" s="14">
        <v>54385118</v>
      </c>
      <c r="Y15" s="12"/>
      <c r="Z15" s="14">
        <v>2865384</v>
      </c>
      <c r="AA15" s="7"/>
      <c r="AB15" s="14">
        <v>99289</v>
      </c>
      <c r="AC15" s="7"/>
      <c r="AD15" s="14">
        <v>5755847</v>
      </c>
      <c r="AE15" s="7"/>
      <c r="AF15" s="14">
        <v>-22705384</v>
      </c>
      <c r="AG15" s="12"/>
      <c r="AH15" s="14">
        <f>SUM(X15:AF15)</f>
        <v>40400254</v>
      </c>
      <c r="AI15" s="12"/>
      <c r="AJ15" s="14">
        <f>SUM(D15:V15,AH15)</f>
        <v>256052645</v>
      </c>
      <c r="AK15" s="47"/>
      <c r="AL15" s="14">
        <v>43790900</v>
      </c>
      <c r="AM15" s="46"/>
      <c r="AN15" s="14">
        <f>SUM(AJ15:AL15)</f>
        <v>299843545</v>
      </c>
    </row>
    <row r="16" spans="1:40" ht="22.5" customHeight="1">
      <c r="A16" s="46" t="s">
        <v>193</v>
      </c>
      <c r="B16" s="53"/>
      <c r="C16" s="5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46"/>
      <c r="T16" s="46"/>
      <c r="U16" s="93"/>
      <c r="V16" s="181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181"/>
      <c r="AK16" s="93"/>
      <c r="AL16" s="93"/>
      <c r="AM16" s="46"/>
      <c r="AN16" s="182"/>
    </row>
    <row r="17" spans="1:40" ht="22.5" customHeight="1">
      <c r="A17" s="65" t="s">
        <v>194</v>
      </c>
      <c r="B17" s="53"/>
      <c r="C17" s="5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46"/>
      <c r="T17" s="46"/>
      <c r="U17" s="93"/>
      <c r="V17" s="181"/>
      <c r="W17" s="93"/>
      <c r="X17" s="40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181"/>
      <c r="AK17" s="93"/>
      <c r="AL17" s="93"/>
      <c r="AM17" s="46"/>
      <c r="AN17" s="182"/>
    </row>
    <row r="18" spans="1:40" ht="22.5" customHeight="1">
      <c r="A18" s="44" t="s">
        <v>293</v>
      </c>
      <c r="B18" s="53"/>
      <c r="C18" s="53"/>
      <c r="D18" s="23">
        <v>0</v>
      </c>
      <c r="E18" s="23"/>
      <c r="F18" s="23">
        <v>0</v>
      </c>
      <c r="G18" s="23"/>
      <c r="H18" s="23">
        <v>0</v>
      </c>
      <c r="I18" s="23"/>
      <c r="J18" s="23">
        <v>0</v>
      </c>
      <c r="K18" s="23"/>
      <c r="L18" s="23">
        <v>0</v>
      </c>
      <c r="M18" s="23"/>
      <c r="N18" s="23">
        <v>0</v>
      </c>
      <c r="O18" s="90"/>
      <c r="P18" s="23">
        <v>0</v>
      </c>
      <c r="Q18" s="90"/>
      <c r="R18" s="90">
        <v>-2762303</v>
      </c>
      <c r="T18" s="23">
        <v>0</v>
      </c>
      <c r="U18" s="90"/>
      <c r="V18" s="23">
        <v>0</v>
      </c>
      <c r="W18" s="90"/>
      <c r="X18" s="23">
        <v>0</v>
      </c>
      <c r="Y18" s="90"/>
      <c r="Z18" s="23">
        <v>0</v>
      </c>
      <c r="AA18" s="90"/>
      <c r="AB18" s="23">
        <v>0</v>
      </c>
      <c r="AC18" s="90"/>
      <c r="AD18" s="23">
        <v>0</v>
      </c>
      <c r="AE18" s="90"/>
      <c r="AF18" s="23">
        <v>0</v>
      </c>
      <c r="AG18" s="90"/>
      <c r="AH18" s="23">
        <f>SUM(X18:AF18)</f>
        <v>0</v>
      </c>
      <c r="AI18" s="90"/>
      <c r="AJ18" s="6">
        <f t="shared" ref="AJ18:AJ19" si="0">SUM(D18:V18,AH18)</f>
        <v>-2762303</v>
      </c>
      <c r="AK18" s="90"/>
      <c r="AL18" s="90">
        <v>-49168</v>
      </c>
      <c r="AN18" s="183">
        <f>SUM(AJ18:AL18)</f>
        <v>-2811471</v>
      </c>
    </row>
    <row r="19" spans="1:40" ht="22.5" customHeight="1">
      <c r="A19" s="44" t="s">
        <v>195</v>
      </c>
      <c r="B19" s="53"/>
      <c r="C19" s="108"/>
      <c r="D19" s="10">
        <v>0</v>
      </c>
      <c r="E19" s="9"/>
      <c r="F19" s="10">
        <v>0</v>
      </c>
      <c r="G19" s="6"/>
      <c r="H19" s="10">
        <v>0</v>
      </c>
      <c r="I19" s="9"/>
      <c r="J19" s="10">
        <v>0</v>
      </c>
      <c r="K19" s="9"/>
      <c r="L19" s="10">
        <v>0</v>
      </c>
      <c r="M19" s="9"/>
      <c r="N19" s="10">
        <v>0</v>
      </c>
      <c r="O19" s="9"/>
      <c r="P19" s="10">
        <v>2692197</v>
      </c>
      <c r="Q19" s="9"/>
      <c r="R19" s="10">
        <v>-2692197</v>
      </c>
      <c r="S19" s="46"/>
      <c r="T19" s="10">
        <v>-2692197</v>
      </c>
      <c r="U19" s="77"/>
      <c r="V19" s="10">
        <v>0</v>
      </c>
      <c r="W19" s="77"/>
      <c r="X19" s="10">
        <v>0</v>
      </c>
      <c r="Y19" s="9"/>
      <c r="Z19" s="10">
        <v>0</v>
      </c>
      <c r="AA19" s="78"/>
      <c r="AB19" s="10">
        <v>0</v>
      </c>
      <c r="AC19" s="78"/>
      <c r="AD19" s="10">
        <v>0</v>
      </c>
      <c r="AE19" s="78"/>
      <c r="AF19" s="10">
        <v>0</v>
      </c>
      <c r="AG19" s="77"/>
      <c r="AH19" s="15">
        <f>SUM(X19:AF19)</f>
        <v>0</v>
      </c>
      <c r="AI19" s="77"/>
      <c r="AJ19" s="15">
        <f t="shared" si="0"/>
        <v>-2692197</v>
      </c>
      <c r="AK19" s="6"/>
      <c r="AL19" s="10">
        <v>0</v>
      </c>
      <c r="AN19" s="10">
        <f>SUM(AJ19:AL19)</f>
        <v>-2692197</v>
      </c>
    </row>
    <row r="20" spans="1:40" ht="22.5" customHeight="1">
      <c r="A20" s="65" t="s">
        <v>196</v>
      </c>
      <c r="D20" s="13">
        <f>SUM(D18:D19)</f>
        <v>0</v>
      </c>
      <c r="E20" s="11"/>
      <c r="F20" s="13">
        <f>SUM(F18:F19)</f>
        <v>0</v>
      </c>
      <c r="G20" s="40"/>
      <c r="H20" s="13">
        <f>SUM(H18:H19)</f>
        <v>0</v>
      </c>
      <c r="I20" s="11"/>
      <c r="J20" s="13">
        <f>SUM(J18:J19)</f>
        <v>0</v>
      </c>
      <c r="K20" s="11"/>
      <c r="L20" s="13">
        <f>SUM(L18:L19)</f>
        <v>0</v>
      </c>
      <c r="M20" s="12"/>
      <c r="N20" s="13">
        <f>SUM(N18:N19)</f>
        <v>0</v>
      </c>
      <c r="O20" s="11"/>
      <c r="P20" s="13">
        <f>SUM(P18:P19)</f>
        <v>2692197</v>
      </c>
      <c r="Q20" s="11"/>
      <c r="R20" s="13">
        <f>SUM(R18:R19)</f>
        <v>-5454500</v>
      </c>
      <c r="S20" s="46"/>
      <c r="T20" s="13">
        <f>SUM(T18:T19)</f>
        <v>-2692197</v>
      </c>
      <c r="U20" s="11"/>
      <c r="V20" s="13">
        <f>SUM(V18:V19)</f>
        <v>0</v>
      </c>
      <c r="W20" s="47"/>
      <c r="X20" s="13">
        <f>SUM(X18:X19)</f>
        <v>0</v>
      </c>
      <c r="Y20" s="11"/>
      <c r="Z20" s="13">
        <f>SUM(Z18:Z19)</f>
        <v>0</v>
      </c>
      <c r="AA20" s="41"/>
      <c r="AB20" s="13">
        <f>SUM(AB18:AB19)</f>
        <v>0</v>
      </c>
      <c r="AC20" s="41"/>
      <c r="AD20" s="13">
        <f>SUM(AD18:AD19)</f>
        <v>0</v>
      </c>
      <c r="AE20" s="41"/>
      <c r="AF20" s="13">
        <f>SUM(AF18:AF19)</f>
        <v>0</v>
      </c>
      <c r="AG20" s="11"/>
      <c r="AH20" s="13">
        <f>SUM(AH18:AH19)</f>
        <v>0</v>
      </c>
      <c r="AI20" s="11"/>
      <c r="AJ20" s="13">
        <f>SUM(AJ18:AJ19)</f>
        <v>-5454500</v>
      </c>
      <c r="AK20" s="47"/>
      <c r="AL20" s="13">
        <f>SUM(AL18:AL19)</f>
        <v>-49168</v>
      </c>
      <c r="AM20" s="46"/>
      <c r="AN20" s="13">
        <f>SUM(AN18:AN19)</f>
        <v>-5503668</v>
      </c>
    </row>
    <row r="21" spans="1:40" ht="22.5" customHeight="1">
      <c r="A21" s="66" t="s">
        <v>197</v>
      </c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1"/>
      <c r="O21" s="11"/>
      <c r="P21" s="11"/>
      <c r="Q21" s="11"/>
      <c r="R21" s="11"/>
      <c r="S21" s="46"/>
      <c r="T21" s="46"/>
      <c r="U21" s="11"/>
      <c r="V21" s="11"/>
      <c r="W21" s="47"/>
      <c r="X21" s="11"/>
      <c r="Y21" s="11"/>
      <c r="Z21" s="11"/>
      <c r="AA21" s="41"/>
      <c r="AB21" s="11"/>
      <c r="AC21" s="41"/>
      <c r="AD21" s="11"/>
      <c r="AE21" s="41"/>
      <c r="AF21" s="11"/>
      <c r="AG21" s="11"/>
      <c r="AH21" s="11"/>
      <c r="AI21" s="11"/>
      <c r="AJ21" s="183"/>
      <c r="AK21" s="47"/>
      <c r="AL21" s="183"/>
      <c r="AM21" s="46"/>
      <c r="AN21" s="180"/>
    </row>
    <row r="22" spans="1:40" ht="22.5" customHeight="1">
      <c r="A22" s="44" t="s">
        <v>198</v>
      </c>
      <c r="D22" s="11"/>
      <c r="E22" s="11"/>
      <c r="F22" s="11"/>
      <c r="G22" s="11"/>
      <c r="H22" s="11"/>
      <c r="I22" s="11"/>
      <c r="J22" s="11"/>
      <c r="K22" s="11"/>
      <c r="L22" s="11"/>
      <c r="M22" s="12"/>
      <c r="N22" s="11"/>
      <c r="O22" s="11"/>
      <c r="P22" s="11"/>
      <c r="Q22" s="11"/>
      <c r="R22" s="11"/>
      <c r="S22" s="46"/>
      <c r="T22" s="46"/>
      <c r="U22" s="11"/>
      <c r="V22" s="11"/>
      <c r="W22" s="47"/>
      <c r="X22" s="11"/>
      <c r="Y22" s="11"/>
      <c r="Z22" s="11"/>
      <c r="AA22" s="41"/>
      <c r="AB22" s="11"/>
      <c r="AC22" s="41"/>
      <c r="AD22" s="11"/>
      <c r="AE22" s="41"/>
      <c r="AF22" s="11"/>
      <c r="AG22" s="11"/>
      <c r="AH22" s="11"/>
      <c r="AI22" s="11"/>
      <c r="AJ22" s="183"/>
      <c r="AK22" s="47"/>
      <c r="AL22" s="183"/>
      <c r="AM22" s="46"/>
      <c r="AN22" s="180"/>
    </row>
    <row r="23" spans="1:40" ht="22.5" customHeight="1">
      <c r="A23" s="44" t="s">
        <v>199</v>
      </c>
      <c r="B23" s="53"/>
      <c r="D23" s="23">
        <v>0</v>
      </c>
      <c r="E23" s="76"/>
      <c r="F23" s="23">
        <v>0</v>
      </c>
      <c r="G23" s="183"/>
      <c r="H23" s="29">
        <v>-58940</v>
      </c>
      <c r="I23" s="183"/>
      <c r="J23" s="23">
        <v>0</v>
      </c>
      <c r="K23" s="183"/>
      <c r="L23" s="23">
        <v>0</v>
      </c>
      <c r="M23" s="6"/>
      <c r="N23" s="183">
        <v>0</v>
      </c>
      <c r="O23" s="183"/>
      <c r="P23" s="183">
        <v>0</v>
      </c>
      <c r="Q23" s="183"/>
      <c r="R23" s="183">
        <v>-787</v>
      </c>
      <c r="S23" s="46"/>
      <c r="T23" s="23">
        <v>0</v>
      </c>
      <c r="U23" s="183"/>
      <c r="V23" s="183">
        <v>0</v>
      </c>
      <c r="W23" s="183"/>
      <c r="X23" s="23">
        <v>0</v>
      </c>
      <c r="Y23" s="183"/>
      <c r="Z23" s="23">
        <v>0</v>
      </c>
      <c r="AA23" s="183"/>
      <c r="AB23" s="23">
        <v>0</v>
      </c>
      <c r="AC23" s="183"/>
      <c r="AD23" s="23">
        <v>0</v>
      </c>
      <c r="AE23" s="183"/>
      <c r="AF23" s="183">
        <v>134</v>
      </c>
      <c r="AG23" s="183"/>
      <c r="AH23" s="23">
        <f>SUM(X23:AF23)</f>
        <v>134</v>
      </c>
      <c r="AI23" s="183"/>
      <c r="AJ23" s="6">
        <f t="shared" ref="AJ23:AJ26" si="1">SUM(D23:V23,AH23)</f>
        <v>-59593</v>
      </c>
      <c r="AK23" s="183"/>
      <c r="AL23" s="183">
        <v>59588</v>
      </c>
      <c r="AN23" s="183">
        <f>SUM(AJ23:AL23)</f>
        <v>-5</v>
      </c>
    </row>
    <row r="24" spans="1:40" ht="22.5" customHeight="1">
      <c r="A24" s="44" t="s">
        <v>200</v>
      </c>
      <c r="D24" s="23">
        <v>0</v>
      </c>
      <c r="E24" s="76"/>
      <c r="F24" s="23">
        <v>0</v>
      </c>
      <c r="G24" s="183"/>
      <c r="H24" s="183">
        <v>4066</v>
      </c>
      <c r="I24" s="183"/>
      <c r="J24" s="183">
        <v>0</v>
      </c>
      <c r="K24" s="183"/>
      <c r="L24" s="23">
        <v>-79</v>
      </c>
      <c r="M24" s="6"/>
      <c r="N24" s="183">
        <v>0</v>
      </c>
      <c r="O24" s="183"/>
      <c r="P24" s="183">
        <v>0</v>
      </c>
      <c r="Q24" s="183"/>
      <c r="R24" s="183">
        <v>-948786</v>
      </c>
      <c r="S24" s="46"/>
      <c r="T24" s="183">
        <v>0</v>
      </c>
      <c r="U24" s="183"/>
      <c r="V24" s="183">
        <v>0</v>
      </c>
      <c r="W24" s="183"/>
      <c r="X24" s="183">
        <v>0</v>
      </c>
      <c r="Y24" s="183"/>
      <c r="Z24" s="183">
        <v>0</v>
      </c>
      <c r="AA24" s="183"/>
      <c r="AB24" s="183">
        <v>0</v>
      </c>
      <c r="AC24" s="183"/>
      <c r="AD24" s="183">
        <v>0</v>
      </c>
      <c r="AE24" s="183"/>
      <c r="AF24" s="183">
        <v>0</v>
      </c>
      <c r="AG24" s="183"/>
      <c r="AH24" s="23">
        <f>SUM(X24:AF24)</f>
        <v>0</v>
      </c>
      <c r="AI24" s="183"/>
      <c r="AJ24" s="6">
        <f t="shared" si="1"/>
        <v>-944799</v>
      </c>
      <c r="AK24" s="183"/>
      <c r="AL24" s="183">
        <v>0</v>
      </c>
      <c r="AN24" s="183">
        <f>SUM(AJ24:AL24)</f>
        <v>-944799</v>
      </c>
    </row>
    <row r="25" spans="1:40" ht="22.5" customHeight="1">
      <c r="A25" s="44" t="s">
        <v>201</v>
      </c>
      <c r="D25" s="23">
        <v>0</v>
      </c>
      <c r="E25" s="76"/>
      <c r="F25" s="23">
        <v>0</v>
      </c>
      <c r="G25" s="183"/>
      <c r="H25" s="23">
        <v>0</v>
      </c>
      <c r="I25" s="183"/>
      <c r="J25" s="23">
        <v>0</v>
      </c>
      <c r="K25" s="183"/>
      <c r="L25" s="23">
        <v>0</v>
      </c>
      <c r="M25" s="6"/>
      <c r="N25" s="23">
        <v>0</v>
      </c>
      <c r="O25" s="183"/>
      <c r="P25" s="23">
        <v>0</v>
      </c>
      <c r="Q25" s="183"/>
      <c r="R25" s="23">
        <v>0</v>
      </c>
      <c r="S25" s="46"/>
      <c r="T25" s="23">
        <v>0</v>
      </c>
      <c r="U25" s="183"/>
      <c r="V25" s="183">
        <v>0</v>
      </c>
      <c r="W25" s="183"/>
      <c r="X25" s="23">
        <v>0</v>
      </c>
      <c r="Y25" s="183"/>
      <c r="Z25" s="23">
        <v>0</v>
      </c>
      <c r="AA25" s="183"/>
      <c r="AB25" s="23">
        <v>0</v>
      </c>
      <c r="AC25" s="183"/>
      <c r="AD25" s="23">
        <v>0</v>
      </c>
      <c r="AE25" s="183"/>
      <c r="AF25" s="23">
        <v>0</v>
      </c>
      <c r="AG25" s="183"/>
      <c r="AH25" s="23">
        <f>SUM(X25:AF25)</f>
        <v>0</v>
      </c>
      <c r="AI25" s="183"/>
      <c r="AJ25" s="6">
        <f t="shared" si="1"/>
        <v>0</v>
      </c>
      <c r="AK25" s="183"/>
      <c r="AL25" s="183">
        <v>189587</v>
      </c>
      <c r="AN25" s="183">
        <f>SUM(AJ25:AL25)</f>
        <v>189587</v>
      </c>
    </row>
    <row r="26" spans="1:40" ht="22.5" customHeight="1">
      <c r="A26" s="44" t="s">
        <v>202</v>
      </c>
      <c r="D26" s="15">
        <v>0</v>
      </c>
      <c r="E26" s="184"/>
      <c r="F26" s="15">
        <v>0</v>
      </c>
      <c r="G26" s="183"/>
      <c r="H26" s="10">
        <v>1900</v>
      </c>
      <c r="I26" s="76"/>
      <c r="J26" s="15">
        <v>0</v>
      </c>
      <c r="K26" s="76"/>
      <c r="L26" s="15">
        <v>0</v>
      </c>
      <c r="M26" s="9"/>
      <c r="N26" s="15">
        <v>0</v>
      </c>
      <c r="O26" s="76"/>
      <c r="P26" s="15">
        <v>0</v>
      </c>
      <c r="Q26" s="76"/>
      <c r="R26" s="15">
        <v>-1900</v>
      </c>
      <c r="S26" s="46"/>
      <c r="T26" s="15">
        <v>0</v>
      </c>
      <c r="U26" s="77"/>
      <c r="V26" s="10">
        <v>0</v>
      </c>
      <c r="W26" s="77"/>
      <c r="X26" s="15">
        <v>0</v>
      </c>
      <c r="Y26" s="76"/>
      <c r="Z26" s="15">
        <v>0</v>
      </c>
      <c r="AA26" s="78"/>
      <c r="AB26" s="15">
        <v>0</v>
      </c>
      <c r="AC26" s="78"/>
      <c r="AD26" s="15">
        <v>0</v>
      </c>
      <c r="AE26" s="78"/>
      <c r="AF26" s="15">
        <v>0</v>
      </c>
      <c r="AG26" s="77"/>
      <c r="AH26" s="15">
        <f>SUM(X26:AF26)</f>
        <v>0</v>
      </c>
      <c r="AI26" s="77"/>
      <c r="AJ26" s="10">
        <f t="shared" si="1"/>
        <v>0</v>
      </c>
      <c r="AK26" s="183"/>
      <c r="AL26" s="10">
        <v>-2901</v>
      </c>
      <c r="AN26" s="10">
        <f>SUM(AJ26:AL26)</f>
        <v>-2901</v>
      </c>
    </row>
    <row r="27" spans="1:40" ht="22.5" customHeight="1">
      <c r="A27" s="67" t="s">
        <v>203</v>
      </c>
      <c r="D27" s="13">
        <f>SUM(D21:D26)</f>
        <v>0</v>
      </c>
      <c r="E27" s="11"/>
      <c r="F27" s="13">
        <f>SUM(F21:F26)</f>
        <v>0</v>
      </c>
      <c r="G27" s="40"/>
      <c r="H27" s="13">
        <f>SUM(H21:H26)</f>
        <v>-52974</v>
      </c>
      <c r="I27" s="11"/>
      <c r="J27" s="13">
        <f>SUM(J21:J26)</f>
        <v>0</v>
      </c>
      <c r="K27" s="11"/>
      <c r="L27" s="13">
        <f>SUM(L21:L26)</f>
        <v>-79</v>
      </c>
      <c r="M27" s="12"/>
      <c r="N27" s="13">
        <f>SUM(N21:N26)</f>
        <v>0</v>
      </c>
      <c r="O27" s="11"/>
      <c r="P27" s="13">
        <f>SUM(P21:P26)</f>
        <v>0</v>
      </c>
      <c r="Q27" s="11"/>
      <c r="R27" s="13">
        <f>SUM(R21:R26)</f>
        <v>-951473</v>
      </c>
      <c r="S27" s="46"/>
      <c r="T27" s="13">
        <f>SUM(T21:T26)</f>
        <v>0</v>
      </c>
      <c r="U27" s="11"/>
      <c r="V27" s="13">
        <f>SUM(V21:V26)</f>
        <v>0</v>
      </c>
      <c r="W27" s="47"/>
      <c r="X27" s="13">
        <f>SUM(X21:X26)</f>
        <v>0</v>
      </c>
      <c r="Y27" s="11"/>
      <c r="Z27" s="13">
        <f>SUM(Z21:Z26)</f>
        <v>0</v>
      </c>
      <c r="AA27" s="41"/>
      <c r="AB27" s="13">
        <f>SUM(AB21:AB26)</f>
        <v>0</v>
      </c>
      <c r="AC27" s="41"/>
      <c r="AD27" s="13">
        <f>SUM(AD21:AD26)</f>
        <v>0</v>
      </c>
      <c r="AE27" s="41"/>
      <c r="AF27" s="13">
        <f>SUM(AF21:AF26)</f>
        <v>134</v>
      </c>
      <c r="AG27" s="11"/>
      <c r="AH27" s="13">
        <f>SUM(AH21:AH26)</f>
        <v>134</v>
      </c>
      <c r="AI27" s="11"/>
      <c r="AJ27" s="13">
        <f>SUM(AJ21:AJ26)</f>
        <v>-1004392</v>
      </c>
      <c r="AK27" s="47"/>
      <c r="AL27" s="13">
        <f>SUM(AL21:AL26)</f>
        <v>246274</v>
      </c>
      <c r="AM27" s="46"/>
      <c r="AN27" s="13">
        <f>SUM(AN21:AN26)</f>
        <v>-758118</v>
      </c>
    </row>
    <row r="28" spans="1:40" ht="22.5" customHeight="1">
      <c r="A28" s="50" t="s">
        <v>204</v>
      </c>
      <c r="D28" s="13">
        <f>SUM(D20,D27)</f>
        <v>0</v>
      </c>
      <c r="E28" s="47"/>
      <c r="F28" s="13">
        <f>SUM(F20,F27)</f>
        <v>0</v>
      </c>
      <c r="G28" s="40"/>
      <c r="H28" s="13">
        <f>SUM(H20,H27)</f>
        <v>-52974</v>
      </c>
      <c r="I28" s="11"/>
      <c r="J28" s="13">
        <f>SUM(J20,J27)</f>
        <v>0</v>
      </c>
      <c r="K28" s="11"/>
      <c r="L28" s="13">
        <f>SUM(L20,L27)</f>
        <v>-79</v>
      </c>
      <c r="M28" s="47"/>
      <c r="N28" s="13">
        <f>SUM(N20,N27)</f>
        <v>0</v>
      </c>
      <c r="O28" s="11"/>
      <c r="P28" s="13">
        <f>SUM(P20,P27)</f>
        <v>2692197</v>
      </c>
      <c r="Q28" s="11"/>
      <c r="R28" s="13">
        <f>SUM(R20,R27)</f>
        <v>-6405973</v>
      </c>
      <c r="S28" s="46"/>
      <c r="T28" s="13">
        <f>SUM(T20,T27)</f>
        <v>-2692197</v>
      </c>
      <c r="U28" s="47"/>
      <c r="V28" s="13">
        <f>SUM(V20,V27)</f>
        <v>0</v>
      </c>
      <c r="W28" s="47"/>
      <c r="X28" s="13">
        <f>SUM(X20,X27)</f>
        <v>0</v>
      </c>
      <c r="Y28" s="47"/>
      <c r="Z28" s="13">
        <f>SUM(Z20,Z27)</f>
        <v>0</v>
      </c>
      <c r="AA28" s="79"/>
      <c r="AB28" s="13">
        <f>SUM(AB20,AB27)</f>
        <v>0</v>
      </c>
      <c r="AC28" s="79"/>
      <c r="AD28" s="13">
        <f>SUM(AD20,AD27)</f>
        <v>0</v>
      </c>
      <c r="AE28" s="79"/>
      <c r="AF28" s="13">
        <f>SUM(AF20,AF27)</f>
        <v>134</v>
      </c>
      <c r="AG28" s="47"/>
      <c r="AH28" s="13">
        <f>SUM(AH20,AH27)</f>
        <v>134</v>
      </c>
      <c r="AI28" s="47"/>
      <c r="AJ28" s="13">
        <f>SUM(AJ20,AJ27)</f>
        <v>-6458892</v>
      </c>
      <c r="AK28" s="47"/>
      <c r="AL28" s="13">
        <f>SUM(AL20,AL27)</f>
        <v>197106</v>
      </c>
      <c r="AM28" s="46"/>
      <c r="AN28" s="13">
        <f>SUM(AN20,AN27)</f>
        <v>-6261786</v>
      </c>
    </row>
    <row r="29" spans="1:40" ht="22.5" customHeight="1">
      <c r="A29" s="50" t="s">
        <v>205</v>
      </c>
      <c r="D29" s="11"/>
      <c r="E29" s="47"/>
      <c r="F29" s="11"/>
      <c r="G29" s="11"/>
      <c r="H29" s="11"/>
      <c r="I29" s="11"/>
      <c r="J29" s="11"/>
      <c r="K29" s="11"/>
      <c r="L29" s="11"/>
      <c r="M29" s="47"/>
      <c r="N29" s="11"/>
      <c r="O29" s="11"/>
      <c r="P29" s="11"/>
      <c r="Q29" s="11"/>
      <c r="R29" s="11"/>
      <c r="S29" s="46"/>
      <c r="T29" s="46"/>
      <c r="U29" s="47"/>
      <c r="V29" s="11"/>
      <c r="W29" s="47"/>
      <c r="X29" s="11"/>
      <c r="Y29" s="47"/>
      <c r="Z29" s="11"/>
      <c r="AA29" s="79"/>
      <c r="AB29" s="11"/>
      <c r="AC29" s="79"/>
      <c r="AD29" s="11"/>
      <c r="AE29" s="79"/>
      <c r="AF29" s="11"/>
      <c r="AG29" s="47"/>
      <c r="AH29" s="11"/>
      <c r="AI29" s="47"/>
      <c r="AJ29" s="183"/>
      <c r="AK29" s="47"/>
      <c r="AL29" s="48"/>
      <c r="AM29" s="46"/>
      <c r="AN29" s="180"/>
    </row>
    <row r="30" spans="1:40" ht="22.5" customHeight="1">
      <c r="A30" s="64" t="s">
        <v>328</v>
      </c>
      <c r="D30" s="23">
        <v>0</v>
      </c>
      <c r="E30" s="76"/>
      <c r="F30" s="23">
        <v>0</v>
      </c>
      <c r="G30" s="183"/>
      <c r="H30" s="23">
        <v>0</v>
      </c>
      <c r="I30" s="183"/>
      <c r="J30" s="23">
        <v>0</v>
      </c>
      <c r="K30" s="183"/>
      <c r="L30" s="23">
        <v>0</v>
      </c>
      <c r="M30" s="6"/>
      <c r="N30" s="23">
        <v>0</v>
      </c>
      <c r="O30" s="183"/>
      <c r="P30" s="23">
        <v>0</v>
      </c>
      <c r="Q30" s="183"/>
      <c r="R30" s="183">
        <v>-3517513</v>
      </c>
      <c r="T30" s="23">
        <v>0</v>
      </c>
      <c r="U30" s="183"/>
      <c r="V30" s="183">
        <v>0</v>
      </c>
      <c r="W30" s="183"/>
      <c r="X30" s="23">
        <v>0</v>
      </c>
      <c r="Y30" s="183"/>
      <c r="Z30" s="23">
        <v>0</v>
      </c>
      <c r="AA30" s="183"/>
      <c r="AB30" s="23">
        <v>0</v>
      </c>
      <c r="AC30" s="183"/>
      <c r="AD30" s="23">
        <v>0</v>
      </c>
      <c r="AE30" s="183"/>
      <c r="AF30" s="23">
        <v>0</v>
      </c>
      <c r="AG30" s="183"/>
      <c r="AH30" s="23">
        <f>SUM(X30:AF30)</f>
        <v>0</v>
      </c>
      <c r="AI30" s="183"/>
      <c r="AJ30" s="23">
        <f>SUM(D30:V30,AH30)</f>
        <v>-3517513</v>
      </c>
      <c r="AK30" s="183"/>
      <c r="AL30" s="183">
        <v>447177</v>
      </c>
      <c r="AN30" s="183">
        <f>SUM(AJ30:AL30)</f>
        <v>-3070336</v>
      </c>
    </row>
    <row r="31" spans="1:40" ht="22.5" customHeight="1">
      <c r="A31" s="64" t="s">
        <v>206</v>
      </c>
      <c r="D31" s="76"/>
      <c r="E31" s="76"/>
      <c r="F31" s="76"/>
      <c r="G31" s="76"/>
      <c r="H31" s="76"/>
      <c r="I31" s="76"/>
      <c r="J31" s="76"/>
      <c r="K31" s="76"/>
      <c r="L31" s="76"/>
      <c r="M31" s="9"/>
      <c r="N31" s="76"/>
      <c r="O31" s="76"/>
      <c r="P31" s="76"/>
      <c r="Q31" s="76"/>
      <c r="R31" s="185"/>
      <c r="U31" s="80"/>
      <c r="V31" s="76"/>
      <c r="W31" s="80"/>
      <c r="X31" s="76"/>
      <c r="Y31" s="76"/>
      <c r="Z31" s="76"/>
      <c r="AA31" s="186"/>
      <c r="AB31" s="76"/>
      <c r="AC31" s="186"/>
      <c r="AD31" s="76"/>
      <c r="AE31" s="186"/>
      <c r="AF31" s="76"/>
      <c r="AG31" s="76"/>
      <c r="AH31" s="23"/>
      <c r="AI31" s="80"/>
      <c r="AJ31" s="23"/>
      <c r="AK31" s="80"/>
      <c r="AL31" s="183"/>
      <c r="AN31" s="183"/>
    </row>
    <row r="32" spans="1:40" ht="22.5" customHeight="1">
      <c r="A32" s="64" t="s">
        <v>207</v>
      </c>
      <c r="D32" s="23">
        <v>0</v>
      </c>
      <c r="E32" s="76"/>
      <c r="F32" s="23">
        <v>0</v>
      </c>
      <c r="G32" s="183"/>
      <c r="H32" s="23">
        <v>0</v>
      </c>
      <c r="I32" s="183"/>
      <c r="J32" s="23">
        <v>0</v>
      </c>
      <c r="K32" s="183"/>
      <c r="L32" s="23">
        <v>0</v>
      </c>
      <c r="M32" s="6"/>
      <c r="N32" s="23">
        <v>0</v>
      </c>
      <c r="O32" s="76"/>
      <c r="P32" s="23">
        <v>0</v>
      </c>
      <c r="Q32" s="76"/>
      <c r="R32" s="183">
        <v>-3051</v>
      </c>
      <c r="T32" s="23">
        <v>0</v>
      </c>
      <c r="U32" s="183"/>
      <c r="V32" s="183">
        <v>0</v>
      </c>
      <c r="W32" s="80"/>
      <c r="X32" s="23">
        <v>0</v>
      </c>
      <c r="Y32" s="183"/>
      <c r="Z32" s="23">
        <v>0</v>
      </c>
      <c r="AA32" s="183"/>
      <c r="AB32" s="23">
        <v>0</v>
      </c>
      <c r="AC32" s="183"/>
      <c r="AD32" s="23">
        <v>0</v>
      </c>
      <c r="AE32" s="183"/>
      <c r="AF32" s="23">
        <v>0</v>
      </c>
      <c r="AG32" s="183"/>
      <c r="AH32" s="23">
        <f>SUM(X32:AF32)</f>
        <v>0</v>
      </c>
      <c r="AI32" s="183"/>
      <c r="AJ32" s="23">
        <f t="shared" ref="AJ32:AJ33" si="2">SUM(D32:V32,AH32)</f>
        <v>-3051</v>
      </c>
      <c r="AK32" s="80"/>
      <c r="AL32" s="183">
        <v>-763</v>
      </c>
      <c r="AN32" s="183">
        <f>SUM(AJ32:AL32)</f>
        <v>-3814</v>
      </c>
    </row>
    <row r="33" spans="1:40" ht="22.5" customHeight="1">
      <c r="A33" s="64" t="s">
        <v>208</v>
      </c>
      <c r="D33" s="23">
        <v>0</v>
      </c>
      <c r="E33" s="76"/>
      <c r="F33" s="23">
        <v>0</v>
      </c>
      <c r="G33" s="183"/>
      <c r="H33" s="23">
        <v>0</v>
      </c>
      <c r="I33" s="183"/>
      <c r="J33" s="23">
        <v>0</v>
      </c>
      <c r="K33" s="183"/>
      <c r="L33" s="23">
        <v>0</v>
      </c>
      <c r="M33" s="6"/>
      <c r="N33" s="23">
        <v>0</v>
      </c>
      <c r="O33" s="76"/>
      <c r="P33" s="23">
        <v>0</v>
      </c>
      <c r="Q33" s="76"/>
      <c r="R33" s="10">
        <v>0</v>
      </c>
      <c r="T33" s="10">
        <v>0</v>
      </c>
      <c r="U33" s="76"/>
      <c r="V33" s="10">
        <v>0</v>
      </c>
      <c r="W33" s="80"/>
      <c r="X33" s="10">
        <v>113399</v>
      </c>
      <c r="Y33" s="76"/>
      <c r="Z33" s="10">
        <v>-264987</v>
      </c>
      <c r="AA33" s="52"/>
      <c r="AB33" s="10">
        <v>-28011</v>
      </c>
      <c r="AC33" s="52"/>
      <c r="AD33" s="10">
        <v>-550560</v>
      </c>
      <c r="AE33" s="52"/>
      <c r="AF33" s="10">
        <v>-6365969</v>
      </c>
      <c r="AG33" s="80"/>
      <c r="AH33" s="23">
        <f>SUM(X33:AF33)</f>
        <v>-7096128</v>
      </c>
      <c r="AI33" s="183"/>
      <c r="AJ33" s="23">
        <f t="shared" si="2"/>
        <v>-7096128</v>
      </c>
      <c r="AK33" s="80"/>
      <c r="AL33" s="10">
        <v>214607</v>
      </c>
      <c r="AN33" s="183">
        <f>SUM(AJ33:AL33)</f>
        <v>-6881521</v>
      </c>
    </row>
    <row r="34" spans="1:40" ht="22.5" customHeight="1">
      <c r="A34" s="50" t="s">
        <v>209</v>
      </c>
      <c r="D34" s="16">
        <f>SUM(D29:D33)</f>
        <v>0</v>
      </c>
      <c r="E34" s="11"/>
      <c r="F34" s="16">
        <f>SUM(F29:F33)</f>
        <v>0</v>
      </c>
      <c r="G34" s="40"/>
      <c r="H34" s="16">
        <f>SUM(H29:H33)</f>
        <v>0</v>
      </c>
      <c r="I34" s="11"/>
      <c r="J34" s="16">
        <f>SUM(J29:J33)</f>
        <v>0</v>
      </c>
      <c r="K34" s="11"/>
      <c r="L34" s="16">
        <f>SUM(L29:L33)</f>
        <v>0</v>
      </c>
      <c r="M34" s="12"/>
      <c r="N34" s="16">
        <f>SUM(N29:N33)</f>
        <v>0</v>
      </c>
      <c r="O34" s="11"/>
      <c r="P34" s="16">
        <f>SUM(P29:P33)</f>
        <v>0</v>
      </c>
      <c r="Q34" s="11"/>
      <c r="R34" s="16">
        <f>SUM(R29:R33)</f>
        <v>-3520564</v>
      </c>
      <c r="S34" s="46"/>
      <c r="T34" s="16">
        <f>SUM(T29:T33)</f>
        <v>0</v>
      </c>
      <c r="U34" s="81"/>
      <c r="V34" s="16">
        <f>SUM(V29:V33)</f>
        <v>0</v>
      </c>
      <c r="W34" s="81"/>
      <c r="X34" s="16">
        <f>SUM(X29:X33)</f>
        <v>113399</v>
      </c>
      <c r="Y34" s="11"/>
      <c r="Z34" s="16">
        <f>SUM(Z29:Z33)</f>
        <v>-264987</v>
      </c>
      <c r="AA34" s="82"/>
      <c r="AB34" s="16">
        <f>SUM(AB29:AB33)</f>
        <v>-28011</v>
      </c>
      <c r="AC34" s="82"/>
      <c r="AD34" s="16">
        <f>SUM(AD29:AD33)</f>
        <v>-550560</v>
      </c>
      <c r="AE34" s="82"/>
      <c r="AF34" s="16">
        <f>SUM(AF29:AF33)</f>
        <v>-6365969</v>
      </c>
      <c r="AG34" s="81"/>
      <c r="AH34" s="16">
        <f>SUM(AH29:AH33)</f>
        <v>-7096128</v>
      </c>
      <c r="AI34" s="81"/>
      <c r="AJ34" s="16">
        <f>SUM(AJ29:AJ33)</f>
        <v>-10616692</v>
      </c>
      <c r="AK34" s="81"/>
      <c r="AL34" s="16">
        <f>SUM(AL29:AL33)</f>
        <v>661021</v>
      </c>
      <c r="AM34" s="46"/>
      <c r="AN34" s="16">
        <f>SUM(AN29:AN33)</f>
        <v>-9955671</v>
      </c>
    </row>
    <row r="35" spans="1:40" ht="22.5" customHeight="1">
      <c r="A35" s="64" t="s">
        <v>224</v>
      </c>
      <c r="D35" s="14"/>
      <c r="E35" s="11"/>
      <c r="F35" s="14"/>
      <c r="G35" s="40"/>
      <c r="H35" s="14"/>
      <c r="I35" s="11"/>
      <c r="J35" s="14"/>
      <c r="K35" s="11"/>
      <c r="L35" s="14"/>
      <c r="M35" s="12"/>
      <c r="N35" s="14"/>
      <c r="O35" s="11"/>
      <c r="P35" s="14"/>
      <c r="Q35" s="11"/>
      <c r="R35" s="14"/>
      <c r="S35" s="46"/>
      <c r="T35" s="14"/>
      <c r="U35" s="81"/>
      <c r="V35" s="14"/>
      <c r="W35" s="81"/>
      <c r="X35" s="14"/>
      <c r="Y35" s="11"/>
      <c r="Z35" s="14"/>
      <c r="AA35" s="82"/>
      <c r="AB35" s="14"/>
      <c r="AC35" s="82"/>
      <c r="AD35" s="14"/>
      <c r="AE35" s="82"/>
      <c r="AF35" s="14"/>
      <c r="AG35" s="81"/>
      <c r="AH35" s="14"/>
      <c r="AI35" s="81"/>
      <c r="AJ35" s="14"/>
      <c r="AK35" s="81"/>
      <c r="AL35" s="14"/>
      <c r="AM35" s="46"/>
      <c r="AN35" s="14"/>
    </row>
    <row r="36" spans="1:40" ht="22.5" customHeight="1">
      <c r="A36" s="64" t="s">
        <v>294</v>
      </c>
      <c r="B36" s="53"/>
      <c r="D36" s="23">
        <v>0</v>
      </c>
      <c r="E36" s="76"/>
      <c r="F36" s="23">
        <v>0</v>
      </c>
      <c r="G36" s="183"/>
      <c r="H36" s="23">
        <v>0</v>
      </c>
      <c r="I36" s="183"/>
      <c r="J36" s="23">
        <v>0</v>
      </c>
      <c r="K36" s="183"/>
      <c r="L36" s="23">
        <v>0</v>
      </c>
      <c r="M36" s="6"/>
      <c r="N36" s="23">
        <v>0</v>
      </c>
      <c r="O36" s="76"/>
      <c r="P36" s="23">
        <v>0</v>
      </c>
      <c r="Q36" s="76"/>
      <c r="R36" s="6">
        <v>-270201</v>
      </c>
      <c r="T36" s="23">
        <v>0</v>
      </c>
      <c r="U36" s="77"/>
      <c r="V36" s="6">
        <v>0</v>
      </c>
      <c r="W36" s="77"/>
      <c r="X36" s="6">
        <v>0</v>
      </c>
      <c r="Y36" s="76"/>
      <c r="Z36" s="23">
        <v>0</v>
      </c>
      <c r="AA36" s="78"/>
      <c r="AB36" s="23">
        <v>0</v>
      </c>
      <c r="AC36" s="78"/>
      <c r="AD36" s="23">
        <v>0</v>
      </c>
      <c r="AE36" s="78"/>
      <c r="AF36" s="23">
        <v>0</v>
      </c>
      <c r="AG36" s="77"/>
      <c r="AH36" s="23">
        <f>SUM(X36:AF36)</f>
        <v>0</v>
      </c>
      <c r="AI36" s="77"/>
      <c r="AJ36" s="23">
        <f t="shared" ref="AJ36:AJ37" si="3">SUM(D36:V36,AH36)</f>
        <v>-270201</v>
      </c>
      <c r="AK36" s="183"/>
      <c r="AL36" s="6">
        <v>0</v>
      </c>
      <c r="AN36" s="6">
        <f>SUM(AJ36:AL36)</f>
        <v>-270201</v>
      </c>
    </row>
    <row r="37" spans="1:40" ht="22.5" customHeight="1">
      <c r="A37" s="64" t="s">
        <v>210</v>
      </c>
      <c r="D37" s="15">
        <v>0</v>
      </c>
      <c r="E37" s="76"/>
      <c r="F37" s="15">
        <v>0</v>
      </c>
      <c r="G37" s="183"/>
      <c r="H37" s="15">
        <v>0</v>
      </c>
      <c r="I37" s="183"/>
      <c r="J37" s="15">
        <v>0</v>
      </c>
      <c r="K37" s="183"/>
      <c r="L37" s="15">
        <v>0</v>
      </c>
      <c r="M37" s="6"/>
      <c r="N37" s="15">
        <v>0</v>
      </c>
      <c r="O37" s="9"/>
      <c r="P37" s="15">
        <v>0</v>
      </c>
      <c r="Q37" s="9"/>
      <c r="R37" s="10">
        <v>243993</v>
      </c>
      <c r="T37" s="15">
        <v>0</v>
      </c>
      <c r="U37" s="77"/>
      <c r="V37" s="15">
        <v>0</v>
      </c>
      <c r="W37" s="77"/>
      <c r="X37" s="10">
        <v>-243993</v>
      </c>
      <c r="Y37" s="9"/>
      <c r="Z37" s="15">
        <v>0</v>
      </c>
      <c r="AA37" s="78"/>
      <c r="AB37" s="15">
        <v>0</v>
      </c>
      <c r="AC37" s="78"/>
      <c r="AD37" s="15">
        <v>0</v>
      </c>
      <c r="AE37" s="78"/>
      <c r="AF37" s="15">
        <v>0</v>
      </c>
      <c r="AG37" s="77"/>
      <c r="AH37" s="15">
        <f>SUM(X37:AF37)</f>
        <v>-243993</v>
      </c>
      <c r="AI37" s="77"/>
      <c r="AJ37" s="15">
        <f t="shared" si="3"/>
        <v>0</v>
      </c>
      <c r="AK37" s="6"/>
      <c r="AL37" s="15">
        <v>0</v>
      </c>
      <c r="AN37" s="10">
        <f>SUM(AJ37:AL37)</f>
        <v>0</v>
      </c>
    </row>
    <row r="38" spans="1:40" ht="22.5" customHeight="1" thickBot="1">
      <c r="A38" s="45" t="s">
        <v>295</v>
      </c>
      <c r="D38" s="83">
        <f>D15+D34+D28+D36+D37</f>
        <v>8611242</v>
      </c>
      <c r="E38" s="48"/>
      <c r="F38" s="83">
        <f>F15+F34+F28+F36+F37</f>
        <v>57298909</v>
      </c>
      <c r="G38" s="48"/>
      <c r="H38" s="83">
        <f>H15+H34+H28+H36+H37</f>
        <v>4447066</v>
      </c>
      <c r="I38" s="48"/>
      <c r="J38" s="83">
        <f>J15+J34+J28+J36+J37</f>
        <v>-9917</v>
      </c>
      <c r="K38" s="48"/>
      <c r="L38" s="83">
        <f>L15+L34+L28+L36+L37</f>
        <v>3548392</v>
      </c>
      <c r="M38" s="48"/>
      <c r="N38" s="83">
        <f>N15+N34+N28+N36+N37</f>
        <v>929166</v>
      </c>
      <c r="O38" s="48"/>
      <c r="P38" s="83">
        <f>P15+P34+P28+P36+P37</f>
        <v>9754775</v>
      </c>
      <c r="Q38" s="48"/>
      <c r="R38" s="83">
        <f>R15+R34+R28+R36+R37</f>
        <v>119909384</v>
      </c>
      <c r="S38" s="48"/>
      <c r="T38" s="83">
        <f>T15+T34+T28+T36+T37</f>
        <v>-13842424</v>
      </c>
      <c r="U38" s="48"/>
      <c r="V38" s="83">
        <f>V15+V34+V28+V36+V37</f>
        <v>15000000</v>
      </c>
      <c r="W38" s="48"/>
      <c r="X38" s="83">
        <f>X15+X34+X28+X36+X37</f>
        <v>54254524</v>
      </c>
      <c r="Y38" s="48"/>
      <c r="Z38" s="83">
        <f>Z15+Z34+Z28+Z36+Z37</f>
        <v>2600397</v>
      </c>
      <c r="AA38" s="48"/>
      <c r="AB38" s="83">
        <f>AB15+AB34+AB28+AB36+AB37</f>
        <v>71278</v>
      </c>
      <c r="AC38" s="48"/>
      <c r="AD38" s="83">
        <f>AD15+AD34+AD28+AD36+AD37</f>
        <v>5205287</v>
      </c>
      <c r="AE38" s="48"/>
      <c r="AF38" s="83">
        <f>AF15+AF34+AF28+AF36+AF37</f>
        <v>-29071219</v>
      </c>
      <c r="AG38" s="48"/>
      <c r="AH38" s="83">
        <f>AH15+AH34+AH28+AH36+AH37</f>
        <v>33060267</v>
      </c>
      <c r="AI38" s="48"/>
      <c r="AJ38" s="83">
        <f>AJ15+AJ34+AJ28+AJ36+AJ37</f>
        <v>238706860</v>
      </c>
      <c r="AK38" s="48"/>
      <c r="AL38" s="83">
        <f>AL15+AL34+AL28+AL36+AL37</f>
        <v>44649027</v>
      </c>
      <c r="AM38" s="48"/>
      <c r="AN38" s="83">
        <f>AN15+AN34+AN28+AN36+AN37</f>
        <v>283355887</v>
      </c>
    </row>
    <row r="39" spans="1:40" ht="21.25" customHeight="1" thickTop="1"/>
  </sheetData>
  <mergeCells count="2">
    <mergeCell ref="D4:AN4"/>
    <mergeCell ref="X5:AH5"/>
  </mergeCells>
  <pageMargins left="0.77" right="0.77" top="0.48" bottom="0.5" header="0.5" footer="0.5"/>
  <pageSetup paperSize="9" scale="43" firstPageNumber="15" fitToHeight="0" orientation="landscape" useFirstPageNumber="1" r:id="rId1"/>
  <headerFooter alignWithMargins="0">
    <oddFooter>&amp;L  หมายเหตุประกอบงบการเงินเป็นส่วนหนึ่งของงบการเงินระหว่างกาลนี้
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221CB-4A82-4A44-9E6B-1CD2319C92CF}">
  <sheetPr>
    <pageSetUpPr fitToPage="1"/>
  </sheetPr>
  <dimension ref="A1:AL39"/>
  <sheetViews>
    <sheetView view="pageBreakPreview" zoomScale="55" zoomScaleNormal="50" zoomScaleSheetLayoutView="55" workbookViewId="0">
      <selection activeCell="R19" sqref="R19"/>
    </sheetView>
  </sheetViews>
  <sheetFormatPr defaultColWidth="9" defaultRowHeight="21.25" customHeight="1"/>
  <cols>
    <col min="1" max="1" width="65.69921875" customWidth="1"/>
    <col min="2" max="2" width="9.69921875" customWidth="1"/>
    <col min="3" max="3" width="0.8984375" customWidth="1"/>
    <col min="4" max="4" width="10.59765625" customWidth="1"/>
    <col min="5" max="5" width="0.8984375" customWidth="1"/>
    <col min="6" max="6" width="14" customWidth="1"/>
    <col min="7" max="7" width="0.8984375" customWidth="1"/>
    <col min="8" max="8" width="16.09765625" customWidth="1"/>
    <col min="9" max="9" width="0.8984375" customWidth="1"/>
    <col min="10" max="10" width="13.09765625" customWidth="1"/>
    <col min="11" max="11" width="0.8984375" customWidth="1"/>
    <col min="12" max="12" width="13" customWidth="1"/>
    <col min="13" max="13" width="0.8984375" customWidth="1"/>
    <col min="14" max="14" width="12.09765625" customWidth="1"/>
    <col min="15" max="15" width="0.8984375" customWidth="1"/>
    <col min="16" max="16" width="12.09765625" customWidth="1"/>
    <col min="17" max="17" width="0.8984375" customWidth="1"/>
    <col min="18" max="18" width="12.3984375" customWidth="1"/>
    <col min="19" max="19" width="0.8984375" customWidth="1"/>
    <col min="20" max="20" width="12" customWidth="1"/>
    <col min="21" max="21" width="0.8984375" customWidth="1"/>
    <col min="22" max="22" width="13.09765625" customWidth="1"/>
    <col min="23" max="23" width="0.8984375" customWidth="1"/>
    <col min="24" max="24" width="12.3984375" bestFit="1" customWidth="1"/>
    <col min="25" max="25" width="0.8984375" customWidth="1"/>
    <col min="26" max="26" width="12.69921875" customWidth="1"/>
    <col min="27" max="27" width="0.8984375" customWidth="1"/>
    <col min="28" max="28" width="16.09765625" bestFit="1" customWidth="1"/>
    <col min="29" max="29" width="0.8984375" customWidth="1"/>
    <col min="30" max="30" width="13.69921875" customWidth="1"/>
    <col min="31" max="31" width="0.8984375" customWidth="1"/>
    <col min="32" max="32" width="15.09765625" customWidth="1"/>
    <col min="33" max="33" width="0.8984375" customWidth="1"/>
    <col min="34" max="34" width="12.3984375" customWidth="1"/>
    <col min="35" max="35" width="0.8984375" customWidth="1"/>
    <col min="36" max="36" width="11.8984375" customWidth="1"/>
    <col min="37" max="37" width="0.8984375" customWidth="1"/>
    <col min="38" max="38" width="12.8984375" style="118" customWidth="1"/>
  </cols>
  <sheetData>
    <row r="1" spans="1:38" ht="22.5" customHeight="1">
      <c r="A1" s="69" t="s">
        <v>0</v>
      </c>
      <c r="B1" s="109"/>
      <c r="C1" s="109"/>
      <c r="D1" s="95"/>
      <c r="E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U1" s="110"/>
      <c r="X1" s="110"/>
      <c r="Y1" s="110"/>
      <c r="Z1" s="110"/>
      <c r="AA1" s="110"/>
      <c r="AB1" s="110"/>
      <c r="AC1" s="110"/>
      <c r="AL1"/>
    </row>
    <row r="2" spans="1:38" ht="22.5" customHeight="1">
      <c r="A2" s="69" t="s">
        <v>136</v>
      </c>
      <c r="B2" s="109"/>
      <c r="C2" s="109"/>
      <c r="D2" s="95"/>
      <c r="E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U2" s="109"/>
      <c r="X2" s="109"/>
      <c r="Y2" s="109"/>
      <c r="Z2" s="109"/>
      <c r="AA2" s="109"/>
      <c r="AB2" s="109"/>
      <c r="AC2" s="109"/>
      <c r="AL2"/>
    </row>
    <row r="3" spans="1:38" ht="22.5" customHeight="1">
      <c r="A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L3" s="178" t="s">
        <v>2</v>
      </c>
    </row>
    <row r="4" spans="1:38" ht="22.5" customHeight="1">
      <c r="A4" s="69"/>
      <c r="B4" s="108"/>
      <c r="C4" s="108"/>
      <c r="D4" s="215" t="s">
        <v>3</v>
      </c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</row>
    <row r="5" spans="1:38" ht="22.5" customHeight="1">
      <c r="A5" s="72"/>
      <c r="B5" s="108"/>
      <c r="C5" s="108"/>
      <c r="D5" s="46"/>
      <c r="E5" s="46"/>
      <c r="F5" s="46"/>
      <c r="G5" s="46"/>
      <c r="H5" s="155"/>
      <c r="I5" s="46"/>
      <c r="J5" s="46"/>
      <c r="K5" s="46"/>
      <c r="L5" s="46"/>
      <c r="M5" s="46"/>
      <c r="N5" s="46"/>
      <c r="O5" s="46"/>
      <c r="P5" s="46"/>
      <c r="Q5" s="46"/>
      <c r="R5" s="46"/>
      <c r="U5" s="46"/>
      <c r="V5" s="46"/>
      <c r="W5" s="46"/>
      <c r="X5" s="217" t="s">
        <v>88</v>
      </c>
      <c r="Y5" s="217"/>
      <c r="Z5" s="217"/>
      <c r="AA5" s="217"/>
      <c r="AB5" s="217"/>
      <c r="AC5" s="217"/>
      <c r="AD5" s="217"/>
      <c r="AE5" s="217"/>
      <c r="AF5" s="217"/>
      <c r="AG5" s="46"/>
      <c r="AH5" s="46"/>
      <c r="AI5" s="46"/>
      <c r="AJ5" s="46"/>
      <c r="AL5" s="46"/>
    </row>
    <row r="6" spans="1:38" ht="22.5" customHeight="1">
      <c r="A6" s="72"/>
      <c r="B6" s="108"/>
      <c r="C6" s="108"/>
      <c r="D6" s="46"/>
      <c r="E6" s="46"/>
      <c r="F6" s="46"/>
      <c r="G6" s="46"/>
      <c r="H6" s="209" t="s">
        <v>137</v>
      </c>
      <c r="I6" s="46"/>
      <c r="J6" s="46"/>
      <c r="K6" s="46"/>
      <c r="L6" s="46"/>
      <c r="M6" s="46"/>
      <c r="N6" s="46"/>
      <c r="O6" s="46"/>
      <c r="P6" s="46"/>
      <c r="Q6" s="46"/>
      <c r="R6" s="46"/>
      <c r="U6" s="46"/>
      <c r="V6" s="46"/>
      <c r="W6" s="46"/>
      <c r="X6" s="155"/>
      <c r="Y6" s="155"/>
      <c r="Z6" s="155"/>
      <c r="AA6" s="155"/>
      <c r="AB6" s="155"/>
      <c r="AC6" s="155"/>
      <c r="AD6" s="155"/>
      <c r="AE6" s="155"/>
      <c r="AF6" s="155"/>
      <c r="AG6" s="46"/>
      <c r="AH6" s="46"/>
      <c r="AI6" s="46"/>
      <c r="AJ6" s="46"/>
      <c r="AL6" s="46"/>
    </row>
    <row r="7" spans="1:38" ht="22.5" customHeight="1">
      <c r="A7" s="73"/>
      <c r="B7" s="108"/>
      <c r="C7" s="108"/>
      <c r="D7" s="59"/>
      <c r="E7" s="60"/>
      <c r="F7" s="54"/>
      <c r="G7" s="54"/>
      <c r="H7" s="54" t="s">
        <v>139</v>
      </c>
      <c r="I7" s="54"/>
      <c r="J7" s="155"/>
      <c r="K7" s="54"/>
      <c r="L7" s="54"/>
      <c r="M7" s="54"/>
      <c r="N7" s="54"/>
      <c r="O7" s="54"/>
      <c r="P7" s="54"/>
      <c r="Q7" s="54"/>
      <c r="R7" s="54"/>
      <c r="U7" s="54"/>
      <c r="V7" s="55"/>
      <c r="W7" s="54"/>
      <c r="X7" s="55"/>
      <c r="Y7" s="54"/>
      <c r="Z7" s="54" t="s">
        <v>138</v>
      </c>
      <c r="AA7" s="54"/>
      <c r="AB7" s="54" t="s">
        <v>141</v>
      </c>
      <c r="AC7" s="54"/>
      <c r="AD7" s="54"/>
      <c r="AE7" s="54"/>
      <c r="AF7" s="59"/>
      <c r="AG7" s="60"/>
      <c r="AH7" s="55"/>
      <c r="AI7" s="55"/>
      <c r="AJ7" s="54"/>
      <c r="AL7" s="74"/>
    </row>
    <row r="8" spans="1:38" ht="22.5" customHeight="1">
      <c r="A8" s="73"/>
      <c r="B8" s="108"/>
      <c r="C8" s="108"/>
      <c r="D8" s="59"/>
      <c r="E8" s="60"/>
      <c r="F8" s="54"/>
      <c r="G8" s="54"/>
      <c r="H8" s="209" t="s">
        <v>142</v>
      </c>
      <c r="I8" s="54"/>
      <c r="J8" s="155" t="s">
        <v>143</v>
      </c>
      <c r="K8" s="54"/>
      <c r="L8" s="54"/>
      <c r="M8" s="54"/>
      <c r="N8" s="54"/>
      <c r="O8" s="54"/>
      <c r="P8" s="54"/>
      <c r="Q8" s="54"/>
      <c r="R8" s="54"/>
      <c r="U8" s="54"/>
      <c r="V8" s="55"/>
      <c r="W8" s="54"/>
      <c r="X8" s="55" t="s">
        <v>138</v>
      </c>
      <c r="Y8" s="54"/>
      <c r="Z8" s="54" t="s">
        <v>144</v>
      </c>
      <c r="AA8" s="54"/>
      <c r="AB8" s="54" t="s">
        <v>146</v>
      </c>
      <c r="AC8" s="54"/>
      <c r="AD8" s="54"/>
      <c r="AE8" s="54"/>
      <c r="AF8" s="59"/>
      <c r="AG8" s="60"/>
      <c r="AH8" s="55"/>
      <c r="AI8" s="55"/>
      <c r="AJ8" s="54"/>
      <c r="AL8" s="74"/>
    </row>
    <row r="9" spans="1:38" ht="22.5" customHeight="1">
      <c r="A9" s="73"/>
      <c r="B9" s="53"/>
      <c r="C9" s="53"/>
      <c r="D9" s="59"/>
      <c r="E9" s="60"/>
      <c r="F9" s="54"/>
      <c r="G9" s="54"/>
      <c r="H9" s="54" t="s">
        <v>147</v>
      </c>
      <c r="I9" s="54"/>
      <c r="J9" s="155" t="s">
        <v>148</v>
      </c>
      <c r="K9" s="54"/>
      <c r="L9" s="54"/>
      <c r="M9" s="54"/>
      <c r="N9" s="54"/>
      <c r="O9" s="54"/>
      <c r="P9" s="54"/>
      <c r="Q9" s="54"/>
      <c r="R9" s="54"/>
      <c r="U9" s="54"/>
      <c r="V9" s="55"/>
      <c r="W9" s="54"/>
      <c r="X9" s="55" t="s">
        <v>144</v>
      </c>
      <c r="Y9" s="54"/>
      <c r="Z9" s="54" t="s">
        <v>140</v>
      </c>
      <c r="AA9" s="54"/>
      <c r="AB9" s="54" t="s">
        <v>319</v>
      </c>
      <c r="AC9" s="54"/>
      <c r="AD9" s="54" t="s">
        <v>150</v>
      </c>
      <c r="AE9" s="54"/>
      <c r="AF9" s="59" t="s">
        <v>151</v>
      </c>
      <c r="AG9" s="60"/>
      <c r="AH9" s="55"/>
      <c r="AI9" s="55"/>
      <c r="AJ9" s="54"/>
      <c r="AL9" s="74"/>
    </row>
    <row r="10" spans="1:38" ht="22.5" customHeight="1">
      <c r="A10" s="73"/>
      <c r="B10" s="108"/>
      <c r="C10" s="108"/>
      <c r="D10" s="59" t="s">
        <v>152</v>
      </c>
      <c r="E10" s="60"/>
      <c r="F10" s="54"/>
      <c r="G10" s="54"/>
      <c r="H10" s="54" t="s">
        <v>153</v>
      </c>
      <c r="I10" s="54"/>
      <c r="J10" s="155" t="s">
        <v>154</v>
      </c>
      <c r="K10" s="54"/>
      <c r="L10" s="54"/>
      <c r="M10" s="54"/>
      <c r="N10" s="54"/>
      <c r="O10" s="54"/>
      <c r="P10" s="54" t="s">
        <v>331</v>
      </c>
      <c r="Q10" s="54"/>
      <c r="R10" s="59" t="s">
        <v>82</v>
      </c>
      <c r="U10" s="54"/>
      <c r="V10" s="56" t="s">
        <v>155</v>
      </c>
      <c r="W10" s="54"/>
      <c r="X10" s="55" t="s">
        <v>140</v>
      </c>
      <c r="Y10" s="54"/>
      <c r="Z10" s="55" t="s">
        <v>145</v>
      </c>
      <c r="AA10" s="54"/>
      <c r="AB10" s="55" t="s">
        <v>320</v>
      </c>
      <c r="AC10" s="54"/>
      <c r="AD10" s="54" t="s">
        <v>157</v>
      </c>
      <c r="AE10" s="54"/>
      <c r="AF10" s="59" t="s">
        <v>158</v>
      </c>
      <c r="AG10" s="60"/>
      <c r="AH10" s="55"/>
      <c r="AI10" s="55"/>
      <c r="AJ10" s="54" t="s">
        <v>147</v>
      </c>
      <c r="AL10" s="74"/>
    </row>
    <row r="11" spans="1:38" ht="22.5" customHeight="1">
      <c r="A11" s="73"/>
      <c r="B11" s="108"/>
      <c r="C11" s="108"/>
      <c r="D11" s="54" t="s">
        <v>159</v>
      </c>
      <c r="E11" s="54"/>
      <c r="F11" s="54" t="s">
        <v>160</v>
      </c>
      <c r="G11" s="54"/>
      <c r="H11" s="54" t="s">
        <v>161</v>
      </c>
      <c r="I11" s="54"/>
      <c r="J11" s="54" t="s">
        <v>162</v>
      </c>
      <c r="K11" s="54"/>
      <c r="L11" s="54"/>
      <c r="M11" s="54"/>
      <c r="N11" s="54" t="s">
        <v>163</v>
      </c>
      <c r="O11" s="54"/>
      <c r="P11" s="54" t="s">
        <v>164</v>
      </c>
      <c r="Q11" s="54"/>
      <c r="R11" s="54" t="s">
        <v>165</v>
      </c>
      <c r="T11" s="54" t="s">
        <v>164</v>
      </c>
      <c r="U11" s="54"/>
      <c r="V11" s="56" t="s">
        <v>166</v>
      </c>
      <c r="W11" s="54"/>
      <c r="X11" s="56" t="s">
        <v>167</v>
      </c>
      <c r="Y11" s="54"/>
      <c r="Z11" s="56" t="s">
        <v>168</v>
      </c>
      <c r="AA11" s="54"/>
      <c r="AB11" s="56" t="s">
        <v>170</v>
      </c>
      <c r="AC11" s="54"/>
      <c r="AD11" s="54" t="s">
        <v>171</v>
      </c>
      <c r="AE11" s="54"/>
      <c r="AF11" s="54" t="s">
        <v>172</v>
      </c>
      <c r="AG11" s="54"/>
      <c r="AH11" s="55" t="s">
        <v>173</v>
      </c>
      <c r="AI11" s="55"/>
      <c r="AJ11" s="54" t="s">
        <v>174</v>
      </c>
      <c r="AL11" s="54" t="s">
        <v>175</v>
      </c>
    </row>
    <row r="12" spans="1:38" ht="22.5" customHeight="1">
      <c r="A12" s="44"/>
      <c r="B12" s="53" t="s">
        <v>6</v>
      </c>
      <c r="C12" s="108"/>
      <c r="D12" s="61" t="s">
        <v>176</v>
      </c>
      <c r="E12" s="54"/>
      <c r="F12" s="61" t="s">
        <v>177</v>
      </c>
      <c r="G12" s="54"/>
      <c r="H12" s="61" t="s">
        <v>178</v>
      </c>
      <c r="I12" s="54"/>
      <c r="J12" s="61" t="s">
        <v>179</v>
      </c>
      <c r="K12" s="54"/>
      <c r="L12" s="57" t="s">
        <v>81</v>
      </c>
      <c r="M12" s="54"/>
      <c r="N12" s="61" t="s">
        <v>180</v>
      </c>
      <c r="O12" s="54"/>
      <c r="P12" s="61" t="s">
        <v>181</v>
      </c>
      <c r="Q12" s="54"/>
      <c r="R12" s="61" t="s">
        <v>182</v>
      </c>
      <c r="T12" s="61" t="s">
        <v>181</v>
      </c>
      <c r="U12" s="54"/>
      <c r="V12" s="75" t="s">
        <v>183</v>
      </c>
      <c r="W12" s="54"/>
      <c r="X12" s="75" t="s">
        <v>184</v>
      </c>
      <c r="Y12" s="54"/>
      <c r="Z12" s="57" t="s">
        <v>185</v>
      </c>
      <c r="AA12" s="54"/>
      <c r="AB12" s="57" t="s">
        <v>187</v>
      </c>
      <c r="AC12" s="54"/>
      <c r="AD12" s="61" t="s">
        <v>188</v>
      </c>
      <c r="AE12" s="54"/>
      <c r="AF12" s="61" t="s">
        <v>70</v>
      </c>
      <c r="AG12" s="54"/>
      <c r="AH12" s="57" t="s">
        <v>189</v>
      </c>
      <c r="AI12" s="55"/>
      <c r="AJ12" s="61" t="s">
        <v>190</v>
      </c>
      <c r="AL12" s="61" t="s">
        <v>191</v>
      </c>
    </row>
    <row r="13" spans="1:38" ht="22.5" customHeight="1">
      <c r="A13" s="44"/>
      <c r="B13" s="68"/>
      <c r="C13" s="68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L13" s="179"/>
    </row>
    <row r="14" spans="1:38" ht="22.5" customHeight="1">
      <c r="A14" s="45" t="s">
        <v>296</v>
      </c>
      <c r="B14" s="68"/>
      <c r="C14" s="6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L14" s="180"/>
    </row>
    <row r="15" spans="1:38" ht="22.5" customHeight="1">
      <c r="A15" s="45" t="s">
        <v>211</v>
      </c>
      <c r="B15" s="68"/>
      <c r="C15" s="68"/>
      <c r="D15" s="14">
        <v>8413569</v>
      </c>
      <c r="E15" s="12"/>
      <c r="F15" s="14">
        <v>56004025</v>
      </c>
      <c r="G15" s="14"/>
      <c r="H15" s="14">
        <v>5212858</v>
      </c>
      <c r="I15" s="12"/>
      <c r="J15" s="14">
        <v>-9917</v>
      </c>
      <c r="K15" s="12"/>
      <c r="L15" s="14">
        <v>3621945</v>
      </c>
      <c r="M15" s="12"/>
      <c r="N15" s="14">
        <v>929166</v>
      </c>
      <c r="O15" s="12"/>
      <c r="P15" s="14">
        <v>3666565</v>
      </c>
      <c r="Q15" s="12"/>
      <c r="R15" s="14">
        <v>118690135</v>
      </c>
      <c r="S15" s="46"/>
      <c r="T15" s="14">
        <v>-8287164</v>
      </c>
      <c r="U15" s="48"/>
      <c r="V15" s="48">
        <v>26932000</v>
      </c>
      <c r="W15" s="48"/>
      <c r="X15" s="48">
        <v>55278117</v>
      </c>
      <c r="Y15" s="48"/>
      <c r="Z15" s="48">
        <v>1561306</v>
      </c>
      <c r="AA15" s="48"/>
      <c r="AB15" s="48">
        <v>2344176</v>
      </c>
      <c r="AC15" s="48"/>
      <c r="AD15" s="48">
        <v>-34940547</v>
      </c>
      <c r="AE15" s="48"/>
      <c r="AF15" s="14">
        <f>SUM(X15:AD15)</f>
        <v>24243052</v>
      </c>
      <c r="AG15" s="48"/>
      <c r="AH15" s="48">
        <f>SUM(D15:V15,AF15)</f>
        <v>239416234</v>
      </c>
      <c r="AI15" s="48"/>
      <c r="AJ15" s="48">
        <v>45616861</v>
      </c>
      <c r="AL15" s="14">
        <f>SUM(AH15:AJ15)</f>
        <v>285033095</v>
      </c>
    </row>
    <row r="16" spans="1:38" ht="22.5" customHeight="1">
      <c r="A16" s="44" t="s">
        <v>212</v>
      </c>
      <c r="B16" s="206">
        <v>2</v>
      </c>
      <c r="C16" s="68"/>
      <c r="D16" s="10">
        <v>0</v>
      </c>
      <c r="E16" s="9"/>
      <c r="F16" s="10">
        <v>0</v>
      </c>
      <c r="G16" s="6"/>
      <c r="H16" s="10">
        <v>0</v>
      </c>
      <c r="I16" s="9"/>
      <c r="J16" s="10">
        <v>0</v>
      </c>
      <c r="K16" s="9"/>
      <c r="L16" s="10">
        <v>0</v>
      </c>
      <c r="M16" s="9"/>
      <c r="N16" s="10">
        <v>0</v>
      </c>
      <c r="O16" s="9"/>
      <c r="P16" s="10">
        <v>0</v>
      </c>
      <c r="Q16" s="9"/>
      <c r="R16" s="10">
        <v>1959750</v>
      </c>
      <c r="S16" s="46"/>
      <c r="T16" s="10">
        <v>0</v>
      </c>
      <c r="U16" s="77"/>
      <c r="V16" s="10">
        <v>0</v>
      </c>
      <c r="W16" s="77"/>
      <c r="X16" s="10">
        <v>0</v>
      </c>
      <c r="Y16" s="9"/>
      <c r="Z16" s="10">
        <v>0</v>
      </c>
      <c r="AA16" s="78"/>
      <c r="AB16" s="10">
        <v>0</v>
      </c>
      <c r="AC16" s="78"/>
      <c r="AD16" s="10">
        <v>0</v>
      </c>
      <c r="AE16" s="77"/>
      <c r="AF16" s="15">
        <f>SUM(X16:AD16)</f>
        <v>0</v>
      </c>
      <c r="AG16" s="77"/>
      <c r="AH16" s="15">
        <f>SUM(D16:V16,AF16)</f>
        <v>1959750</v>
      </c>
      <c r="AI16" s="6"/>
      <c r="AJ16" s="10">
        <v>0</v>
      </c>
      <c r="AL16" s="10">
        <f>SUM(AH16:AJ16)</f>
        <v>1959750</v>
      </c>
    </row>
    <row r="17" spans="1:38" ht="22.5" customHeight="1">
      <c r="A17" s="45" t="s">
        <v>213</v>
      </c>
      <c r="B17" s="108"/>
      <c r="C17" s="108"/>
      <c r="D17" s="14">
        <f>SUM(D15:D16)</f>
        <v>8413569</v>
      </c>
      <c r="E17" s="12"/>
      <c r="F17" s="14">
        <f>SUM(F15:F16)</f>
        <v>56004025</v>
      </c>
      <c r="G17" s="14"/>
      <c r="H17" s="14">
        <f>SUM(H15:H16)</f>
        <v>5212858</v>
      </c>
      <c r="I17" s="12"/>
      <c r="J17" s="14">
        <f>SUM(J15:J16)</f>
        <v>-9917</v>
      </c>
      <c r="K17" s="12"/>
      <c r="L17" s="14">
        <f>SUM(L15:L16)</f>
        <v>3621945</v>
      </c>
      <c r="M17" s="12"/>
      <c r="N17" s="14">
        <f>SUM(N15:N16)</f>
        <v>929166</v>
      </c>
      <c r="O17" s="12"/>
      <c r="P17" s="14">
        <f>SUM(P15:P16)</f>
        <v>3666565</v>
      </c>
      <c r="Q17" s="12"/>
      <c r="R17" s="14">
        <f>SUM(R15:R16)</f>
        <v>120649885</v>
      </c>
      <c r="S17" s="46"/>
      <c r="T17" s="14">
        <f>SUM(T15:T16)</f>
        <v>-8287164</v>
      </c>
      <c r="U17" s="12"/>
      <c r="V17" s="14">
        <f>SUM(V15:V16)</f>
        <v>26932000</v>
      </c>
      <c r="W17" s="47"/>
      <c r="X17" s="14">
        <f>SUM(X15:X16)</f>
        <v>55278117</v>
      </c>
      <c r="Y17" s="12"/>
      <c r="Z17" s="14">
        <f>SUM(Z15:Z16)</f>
        <v>1561306</v>
      </c>
      <c r="AA17" s="7"/>
      <c r="AB17" s="14">
        <f>SUM(AB15:AB16)</f>
        <v>2344176</v>
      </c>
      <c r="AC17" s="7"/>
      <c r="AD17" s="14">
        <f>SUM(AD15:AD16)</f>
        <v>-34940547</v>
      </c>
      <c r="AE17" s="12"/>
      <c r="AF17" s="14">
        <f>SUM(X17:AD17)</f>
        <v>24243052</v>
      </c>
      <c r="AG17" s="12"/>
      <c r="AH17" s="14">
        <f>SUM(AH15:AH16)</f>
        <v>241375984</v>
      </c>
      <c r="AI17" s="47"/>
      <c r="AJ17" s="14">
        <f>SUM(AJ15:AJ16)</f>
        <v>45616861</v>
      </c>
      <c r="AK17" s="46"/>
      <c r="AL17" s="14">
        <f>SUM(AH17:AJ17)</f>
        <v>286992845</v>
      </c>
    </row>
    <row r="18" spans="1:38" ht="22.5" customHeight="1">
      <c r="A18" s="46" t="s">
        <v>193</v>
      </c>
      <c r="B18" s="53"/>
      <c r="C18" s="5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46"/>
      <c r="T18" s="46"/>
      <c r="U18" s="93"/>
      <c r="V18" s="181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181"/>
      <c r="AI18" s="93"/>
      <c r="AJ18" s="93"/>
      <c r="AK18" s="46"/>
      <c r="AL18" s="182"/>
    </row>
    <row r="19" spans="1:38" ht="22.5" customHeight="1">
      <c r="A19" s="65" t="s">
        <v>194</v>
      </c>
      <c r="B19" s="53"/>
      <c r="C19" s="5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46"/>
      <c r="T19" s="46"/>
      <c r="U19" s="93"/>
      <c r="V19" s="181"/>
      <c r="W19" s="93"/>
      <c r="X19" s="40"/>
      <c r="Y19" s="93"/>
      <c r="Z19" s="93"/>
      <c r="AA19" s="93"/>
      <c r="AB19" s="93"/>
      <c r="AC19" s="93"/>
      <c r="AD19" s="93"/>
      <c r="AE19" s="93"/>
      <c r="AF19" s="93"/>
      <c r="AG19" s="93"/>
      <c r="AH19" s="181"/>
      <c r="AI19" s="93"/>
      <c r="AJ19" s="93"/>
      <c r="AK19" s="46"/>
      <c r="AL19" s="182"/>
    </row>
    <row r="20" spans="1:38" ht="22.5" customHeight="1">
      <c r="A20" s="44" t="s">
        <v>293</v>
      </c>
      <c r="B20" s="53"/>
      <c r="C20" s="53"/>
      <c r="D20" s="23">
        <v>0</v>
      </c>
      <c r="E20" s="23"/>
      <c r="F20" s="23">
        <v>0</v>
      </c>
      <c r="G20" s="23"/>
      <c r="H20" s="23">
        <v>0</v>
      </c>
      <c r="I20" s="23"/>
      <c r="J20" s="23">
        <v>0</v>
      </c>
      <c r="K20" s="23"/>
      <c r="L20" s="23">
        <v>0</v>
      </c>
      <c r="M20" s="23"/>
      <c r="N20" s="23">
        <v>0</v>
      </c>
      <c r="O20" s="90"/>
      <c r="P20" s="23">
        <v>0</v>
      </c>
      <c r="Q20" s="90"/>
      <c r="R20" s="23">
        <v>0</v>
      </c>
      <c r="T20" s="23">
        <v>0</v>
      </c>
      <c r="U20" s="90"/>
      <c r="V20" s="23">
        <v>0</v>
      </c>
      <c r="W20" s="90"/>
      <c r="X20" s="23">
        <v>0</v>
      </c>
      <c r="Y20" s="90"/>
      <c r="Z20" s="23">
        <v>0</v>
      </c>
      <c r="AA20" s="90"/>
      <c r="AB20" s="23">
        <v>0</v>
      </c>
      <c r="AC20" s="90"/>
      <c r="AD20" s="23">
        <v>0</v>
      </c>
      <c r="AE20" s="90"/>
      <c r="AF20" s="23">
        <f>SUM(X20:AD20)</f>
        <v>0</v>
      </c>
      <c r="AG20" s="90"/>
      <c r="AH20" s="6">
        <f>SUM(D20:V20,AF20)</f>
        <v>0</v>
      </c>
      <c r="AI20" s="90"/>
      <c r="AJ20" s="23">
        <v>-1193813</v>
      </c>
      <c r="AL20" s="183">
        <f>SUM(AH20:AJ20)</f>
        <v>-1193813</v>
      </c>
    </row>
    <row r="21" spans="1:38" ht="22.5" customHeight="1">
      <c r="A21" s="65" t="s">
        <v>196</v>
      </c>
      <c r="D21" s="16">
        <f>SUM(D20:D20)</f>
        <v>0</v>
      </c>
      <c r="E21" s="11"/>
      <c r="F21" s="16">
        <f>SUM(F20:F20)</f>
        <v>0</v>
      </c>
      <c r="G21" s="40"/>
      <c r="H21" s="16">
        <f>SUM(H20:H20)</f>
        <v>0</v>
      </c>
      <c r="I21" s="11"/>
      <c r="J21" s="16">
        <f>SUM(J20:J20)</f>
        <v>0</v>
      </c>
      <c r="K21" s="11"/>
      <c r="L21" s="16">
        <f>SUM(L20:L20)</f>
        <v>0</v>
      </c>
      <c r="M21" s="12"/>
      <c r="N21" s="16">
        <f>SUM(N20:N20)</f>
        <v>0</v>
      </c>
      <c r="O21" s="11"/>
      <c r="P21" s="16">
        <f>SUM(P20:P20)</f>
        <v>0</v>
      </c>
      <c r="Q21" s="11"/>
      <c r="R21" s="16">
        <f>SUM(R20:R20)</f>
        <v>0</v>
      </c>
      <c r="S21" s="46"/>
      <c r="T21" s="16">
        <f>SUM(T20:T20)</f>
        <v>0</v>
      </c>
      <c r="U21" s="11"/>
      <c r="V21" s="16">
        <f>SUM(V20:V20)</f>
        <v>0</v>
      </c>
      <c r="W21" s="47"/>
      <c r="X21" s="16">
        <f>SUM(X20:X20)</f>
        <v>0</v>
      </c>
      <c r="Y21" s="11"/>
      <c r="Z21" s="16">
        <f>SUM(Z20:Z20)</f>
        <v>0</v>
      </c>
      <c r="AA21" s="41"/>
      <c r="AB21" s="16">
        <f>SUM(AB20:AB20)</f>
        <v>0</v>
      </c>
      <c r="AC21" s="41"/>
      <c r="AD21" s="16">
        <f>SUM(AD20:AD20)</f>
        <v>0</v>
      </c>
      <c r="AE21" s="11"/>
      <c r="AF21" s="16">
        <f>SUM(AF20:AF20)</f>
        <v>0</v>
      </c>
      <c r="AG21" s="11"/>
      <c r="AH21" s="16">
        <f>SUM(AH20:AH20)</f>
        <v>0</v>
      </c>
      <c r="AI21" s="47"/>
      <c r="AJ21" s="16">
        <f>SUM(AJ20:AJ20)</f>
        <v>-1193813</v>
      </c>
      <c r="AK21" s="46"/>
      <c r="AL21" s="16">
        <f>SUM(AL20:AL20)</f>
        <v>-1193813</v>
      </c>
    </row>
    <row r="22" spans="1:38" ht="22.5" customHeight="1">
      <c r="A22" s="66" t="s">
        <v>214</v>
      </c>
      <c r="D22" s="11"/>
      <c r="E22" s="11"/>
      <c r="F22" s="11"/>
      <c r="G22" s="11"/>
      <c r="H22" s="11"/>
      <c r="I22" s="11"/>
      <c r="J22" s="11"/>
      <c r="K22" s="11"/>
      <c r="L22" s="11"/>
      <c r="M22" s="12"/>
      <c r="N22" s="11"/>
      <c r="O22" s="11"/>
      <c r="P22" s="11"/>
      <c r="Q22" s="11"/>
      <c r="R22" s="11"/>
      <c r="S22" s="46"/>
      <c r="T22" s="46"/>
      <c r="U22" s="11"/>
      <c r="V22" s="11"/>
      <c r="W22" s="47"/>
      <c r="X22" s="11"/>
      <c r="Y22" s="11"/>
      <c r="Z22" s="11"/>
      <c r="AA22" s="41"/>
      <c r="AB22" s="11"/>
      <c r="AC22" s="41"/>
      <c r="AD22" s="11"/>
      <c r="AE22" s="11"/>
      <c r="AF22" s="11"/>
      <c r="AG22" s="11"/>
      <c r="AH22" s="183"/>
      <c r="AI22" s="47"/>
      <c r="AJ22" s="183"/>
      <c r="AK22" s="46"/>
      <c r="AL22" s="180"/>
    </row>
    <row r="23" spans="1:38" ht="22.5" customHeight="1">
      <c r="A23" s="44" t="s">
        <v>198</v>
      </c>
      <c r="D23" s="11"/>
      <c r="E23" s="11"/>
      <c r="F23" s="11"/>
      <c r="G23" s="11"/>
      <c r="H23" s="11"/>
      <c r="I23" s="11"/>
      <c r="J23" s="11"/>
      <c r="K23" s="11"/>
      <c r="L23" s="11"/>
      <c r="M23" s="12"/>
      <c r="N23" s="11"/>
      <c r="O23" s="11"/>
      <c r="P23" s="11"/>
      <c r="Q23" s="11"/>
      <c r="R23" s="11"/>
      <c r="S23" s="46"/>
      <c r="T23" s="46"/>
      <c r="U23" s="11"/>
      <c r="V23" s="11"/>
      <c r="W23" s="47"/>
      <c r="X23" s="11"/>
      <c r="Y23" s="11"/>
      <c r="Z23" s="11"/>
      <c r="AA23" s="41"/>
      <c r="AB23" s="11"/>
      <c r="AC23" s="41"/>
      <c r="AD23" s="11"/>
      <c r="AE23" s="11"/>
      <c r="AF23" s="11"/>
      <c r="AG23" s="11"/>
      <c r="AH23" s="183"/>
      <c r="AI23" s="47"/>
      <c r="AJ23" s="183"/>
      <c r="AK23" s="46"/>
      <c r="AL23" s="180"/>
    </row>
    <row r="24" spans="1:38" ht="22.5" customHeight="1">
      <c r="A24" s="44" t="s">
        <v>199</v>
      </c>
      <c r="B24" s="53"/>
      <c r="D24" s="23">
        <v>0</v>
      </c>
      <c r="E24" s="76"/>
      <c r="F24" s="23">
        <v>0</v>
      </c>
      <c r="G24" s="183"/>
      <c r="H24" s="23">
        <v>-2182</v>
      </c>
      <c r="I24" s="183"/>
      <c r="J24" s="23">
        <v>0</v>
      </c>
      <c r="K24" s="183"/>
      <c r="L24" s="23">
        <v>0</v>
      </c>
      <c r="M24" s="6"/>
      <c r="N24" s="183">
        <v>0</v>
      </c>
      <c r="O24" s="183"/>
      <c r="P24" s="183">
        <v>0</v>
      </c>
      <c r="Q24" s="183"/>
      <c r="R24" s="23">
        <v>0</v>
      </c>
      <c r="S24" s="46"/>
      <c r="T24" s="23">
        <v>0</v>
      </c>
      <c r="U24" s="183"/>
      <c r="V24" s="183">
        <v>0</v>
      </c>
      <c r="W24" s="183"/>
      <c r="X24" s="23">
        <v>0</v>
      </c>
      <c r="Y24" s="183"/>
      <c r="Z24" s="23">
        <v>0</v>
      </c>
      <c r="AA24" s="183"/>
      <c r="AB24" s="23">
        <v>0</v>
      </c>
      <c r="AC24" s="183"/>
      <c r="AD24" s="23">
        <v>48</v>
      </c>
      <c r="AE24" s="183"/>
      <c r="AF24" s="23">
        <f>SUM(X24:AD24)</f>
        <v>48</v>
      </c>
      <c r="AG24" s="183"/>
      <c r="AH24" s="6">
        <f>SUM(D24:V24,AF24)</f>
        <v>-2134</v>
      </c>
      <c r="AI24" s="183"/>
      <c r="AJ24" s="23">
        <v>2134</v>
      </c>
      <c r="AL24" s="183">
        <f>SUM(AH24:AJ24)</f>
        <v>0</v>
      </c>
    </row>
    <row r="25" spans="1:38" ht="22.5" customHeight="1">
      <c r="A25" s="44" t="s">
        <v>201</v>
      </c>
      <c r="D25" s="23">
        <v>0</v>
      </c>
      <c r="E25" s="76"/>
      <c r="F25" s="23">
        <v>0</v>
      </c>
      <c r="G25" s="183"/>
      <c r="H25" s="23">
        <v>0</v>
      </c>
      <c r="I25" s="183"/>
      <c r="J25" s="23">
        <v>0</v>
      </c>
      <c r="K25" s="183"/>
      <c r="L25" s="23">
        <v>0</v>
      </c>
      <c r="M25" s="6"/>
      <c r="N25" s="23">
        <v>0</v>
      </c>
      <c r="O25" s="183"/>
      <c r="P25" s="23">
        <v>0</v>
      </c>
      <c r="Q25" s="183"/>
      <c r="R25" s="23">
        <v>0</v>
      </c>
      <c r="S25" s="46"/>
      <c r="T25" s="23">
        <v>0</v>
      </c>
      <c r="U25" s="183"/>
      <c r="V25" s="183">
        <v>0</v>
      </c>
      <c r="W25" s="183"/>
      <c r="X25" s="23">
        <v>0</v>
      </c>
      <c r="Y25" s="183"/>
      <c r="Z25" s="23">
        <v>0</v>
      </c>
      <c r="AA25" s="183"/>
      <c r="AB25" s="23">
        <v>0</v>
      </c>
      <c r="AC25" s="183"/>
      <c r="AD25" s="23">
        <v>0</v>
      </c>
      <c r="AE25" s="183"/>
      <c r="AF25" s="23">
        <f>SUM(X25:AD25)</f>
        <v>0</v>
      </c>
      <c r="AG25" s="183"/>
      <c r="AH25" s="6">
        <f>SUM(D25:V25,AF25)</f>
        <v>0</v>
      </c>
      <c r="AI25" s="183"/>
      <c r="AJ25" s="23">
        <v>55563</v>
      </c>
      <c r="AL25" s="183">
        <f>SUM(AH25:AJ25)</f>
        <v>55563</v>
      </c>
    </row>
    <row r="26" spans="1:38" ht="22.5" customHeight="1">
      <c r="A26" s="44" t="s">
        <v>202</v>
      </c>
      <c r="D26" s="15">
        <v>0</v>
      </c>
      <c r="E26" s="184"/>
      <c r="F26" s="15">
        <v>0</v>
      </c>
      <c r="G26" s="183"/>
      <c r="H26" s="15">
        <v>6502</v>
      </c>
      <c r="I26" s="76"/>
      <c r="J26" s="15">
        <v>0</v>
      </c>
      <c r="K26" s="76"/>
      <c r="L26" s="15">
        <v>0</v>
      </c>
      <c r="M26" s="9"/>
      <c r="N26" s="15">
        <v>0</v>
      </c>
      <c r="O26" s="76"/>
      <c r="P26" s="15">
        <v>0</v>
      </c>
      <c r="Q26" s="76"/>
      <c r="R26" s="15">
        <v>-726</v>
      </c>
      <c r="S26" s="46"/>
      <c r="T26" s="15">
        <v>0</v>
      </c>
      <c r="U26" s="77"/>
      <c r="V26" s="10">
        <v>0</v>
      </c>
      <c r="W26" s="77"/>
      <c r="X26" s="15">
        <v>0</v>
      </c>
      <c r="Y26" s="76"/>
      <c r="Z26" s="15">
        <v>0</v>
      </c>
      <c r="AA26" s="78"/>
      <c r="AB26" s="15">
        <v>-5776</v>
      </c>
      <c r="AC26" s="78"/>
      <c r="AD26" s="15">
        <v>-31674</v>
      </c>
      <c r="AE26" s="77"/>
      <c r="AF26" s="15">
        <f>SUM(X26:AD26)</f>
        <v>-37450</v>
      </c>
      <c r="AG26" s="77"/>
      <c r="AH26" s="10">
        <f>SUM(D26:V26,AF26)</f>
        <v>-31674</v>
      </c>
      <c r="AI26" s="183"/>
      <c r="AJ26" s="15">
        <v>-213585</v>
      </c>
      <c r="AL26" s="10">
        <f>SUM(AH26:AJ26)</f>
        <v>-245259</v>
      </c>
    </row>
    <row r="27" spans="1:38" ht="22.5" customHeight="1">
      <c r="A27" s="67" t="s">
        <v>215</v>
      </c>
      <c r="D27" s="13">
        <f>SUM(D22:D26)</f>
        <v>0</v>
      </c>
      <c r="E27" s="11"/>
      <c r="F27" s="13">
        <f>SUM(F22:F26)</f>
        <v>0</v>
      </c>
      <c r="G27" s="40"/>
      <c r="H27" s="13">
        <f>SUM(H22:H26)</f>
        <v>4320</v>
      </c>
      <c r="I27" s="11"/>
      <c r="J27" s="13">
        <f>SUM(J22:J26)</f>
        <v>0</v>
      </c>
      <c r="K27" s="11"/>
      <c r="L27" s="13">
        <f>SUM(L22:L26)</f>
        <v>0</v>
      </c>
      <c r="M27" s="12"/>
      <c r="N27" s="13">
        <f>SUM(N22:N26)</f>
        <v>0</v>
      </c>
      <c r="O27" s="11"/>
      <c r="P27" s="13">
        <f>SUM(P22:P26)</f>
        <v>0</v>
      </c>
      <c r="Q27" s="11"/>
      <c r="R27" s="13">
        <f>SUM(R22:R26)</f>
        <v>-726</v>
      </c>
      <c r="S27" s="46"/>
      <c r="T27" s="13">
        <f>SUM(T22:T26)</f>
        <v>0</v>
      </c>
      <c r="U27" s="11"/>
      <c r="V27" s="13">
        <f>SUM(V22:V26)</f>
        <v>0</v>
      </c>
      <c r="W27" s="47"/>
      <c r="X27" s="13">
        <f>SUM(X22:X26)</f>
        <v>0</v>
      </c>
      <c r="Y27" s="11"/>
      <c r="Z27" s="13">
        <f>SUM(Z22:Z26)</f>
        <v>0</v>
      </c>
      <c r="AA27" s="41"/>
      <c r="AB27" s="13">
        <f>SUM(AB22:AB26)</f>
        <v>-5776</v>
      </c>
      <c r="AC27" s="41"/>
      <c r="AD27" s="13">
        <f>SUM(AD22:AD26)</f>
        <v>-31626</v>
      </c>
      <c r="AE27" s="11"/>
      <c r="AF27" s="13">
        <f>SUM(AF22:AF26)</f>
        <v>-37402</v>
      </c>
      <c r="AG27" s="11"/>
      <c r="AH27" s="13">
        <f>SUM(AH22:AH26)</f>
        <v>-33808</v>
      </c>
      <c r="AI27" s="47"/>
      <c r="AJ27" s="13">
        <f>SUM(AJ22:AJ26)</f>
        <v>-155888</v>
      </c>
      <c r="AK27" s="46"/>
      <c r="AL27" s="13">
        <f>SUM(AL22:AL26)</f>
        <v>-189696</v>
      </c>
    </row>
    <row r="28" spans="1:38" ht="22.5" customHeight="1">
      <c r="A28" s="50" t="s">
        <v>204</v>
      </c>
      <c r="D28" s="13">
        <f>SUM(D21,D27)</f>
        <v>0</v>
      </c>
      <c r="E28" s="47"/>
      <c r="F28" s="13">
        <f>SUM(F21,F27)</f>
        <v>0</v>
      </c>
      <c r="G28" s="40"/>
      <c r="H28" s="13">
        <f>SUM(H21,H27)</f>
        <v>4320</v>
      </c>
      <c r="I28" s="11"/>
      <c r="J28" s="13">
        <f>SUM(J21,J27)</f>
        <v>0</v>
      </c>
      <c r="K28" s="11"/>
      <c r="L28" s="13">
        <f>SUM(L21,L27)</f>
        <v>0</v>
      </c>
      <c r="M28" s="47"/>
      <c r="N28" s="13">
        <f>SUM(N21,N27)</f>
        <v>0</v>
      </c>
      <c r="O28" s="11"/>
      <c r="P28" s="13">
        <f>SUM(P21,P27)</f>
        <v>0</v>
      </c>
      <c r="Q28" s="11"/>
      <c r="R28" s="13">
        <f>SUM(R21,R27)</f>
        <v>-726</v>
      </c>
      <c r="S28" s="46"/>
      <c r="T28" s="13">
        <f>SUM(T21,T27)</f>
        <v>0</v>
      </c>
      <c r="U28" s="47"/>
      <c r="V28" s="13">
        <f>SUM(V21,V27)</f>
        <v>0</v>
      </c>
      <c r="W28" s="47"/>
      <c r="X28" s="13">
        <f>SUM(X21,X27)</f>
        <v>0</v>
      </c>
      <c r="Y28" s="47"/>
      <c r="Z28" s="13">
        <f>SUM(Z21,Z27)</f>
        <v>0</v>
      </c>
      <c r="AA28" s="79"/>
      <c r="AB28" s="13">
        <f>SUM(AB21,AB27)</f>
        <v>-5776</v>
      </c>
      <c r="AC28" s="79"/>
      <c r="AD28" s="13">
        <f>SUM(AD21,AD27)</f>
        <v>-31626</v>
      </c>
      <c r="AE28" s="47"/>
      <c r="AF28" s="13">
        <f>SUM(AF21,AF27)</f>
        <v>-37402</v>
      </c>
      <c r="AG28" s="47"/>
      <c r="AH28" s="13">
        <f>SUM(AH21,AH27)</f>
        <v>-33808</v>
      </c>
      <c r="AI28" s="47"/>
      <c r="AJ28" s="13">
        <f>SUM(AJ21,AJ27)</f>
        <v>-1349701</v>
      </c>
      <c r="AK28" s="46"/>
      <c r="AL28" s="13">
        <f>SUM(AL21,AL27)</f>
        <v>-1383509</v>
      </c>
    </row>
    <row r="29" spans="1:38" ht="22.5" customHeight="1">
      <c r="A29" s="50" t="s">
        <v>205</v>
      </c>
      <c r="D29" s="11"/>
      <c r="E29" s="47"/>
      <c r="F29" s="11"/>
      <c r="G29" s="11"/>
      <c r="H29" s="11"/>
      <c r="I29" s="11"/>
      <c r="J29" s="11"/>
      <c r="K29" s="11"/>
      <c r="L29" s="11"/>
      <c r="M29" s="47"/>
      <c r="N29" s="11"/>
      <c r="O29" s="11"/>
      <c r="P29" s="11"/>
      <c r="Q29" s="11"/>
      <c r="R29" s="11"/>
      <c r="S29" s="46"/>
      <c r="T29" s="46"/>
      <c r="U29" s="47"/>
      <c r="V29" s="11"/>
      <c r="W29" s="47"/>
      <c r="X29" s="11"/>
      <c r="Y29" s="47"/>
      <c r="Z29" s="11"/>
      <c r="AA29" s="79"/>
      <c r="AB29" s="11"/>
      <c r="AC29" s="79"/>
      <c r="AD29" s="11"/>
      <c r="AE29" s="47"/>
      <c r="AF29" s="11"/>
      <c r="AG29" s="47"/>
      <c r="AH29" s="183"/>
      <c r="AI29" s="47"/>
      <c r="AJ29" s="48"/>
      <c r="AK29" s="46"/>
      <c r="AL29" s="180"/>
    </row>
    <row r="30" spans="1:38" ht="22.5" customHeight="1">
      <c r="A30" s="64" t="s">
        <v>216</v>
      </c>
      <c r="D30" s="23">
        <v>0</v>
      </c>
      <c r="E30" s="76"/>
      <c r="F30" s="23">
        <v>0</v>
      </c>
      <c r="G30" s="183"/>
      <c r="H30" s="23">
        <v>0</v>
      </c>
      <c r="I30" s="183"/>
      <c r="J30" s="23">
        <v>0</v>
      </c>
      <c r="K30" s="183"/>
      <c r="L30" s="23">
        <v>0</v>
      </c>
      <c r="M30" s="6"/>
      <c r="N30" s="23">
        <v>0</v>
      </c>
      <c r="O30" s="183"/>
      <c r="P30" s="23">
        <v>0</v>
      </c>
      <c r="Q30" s="183"/>
      <c r="R30" s="23">
        <v>8076622</v>
      </c>
      <c r="T30" s="23">
        <v>0</v>
      </c>
      <c r="U30" s="183"/>
      <c r="V30" s="183">
        <v>0</v>
      </c>
      <c r="W30" s="183"/>
      <c r="X30" s="23">
        <v>0</v>
      </c>
      <c r="Y30" s="183"/>
      <c r="Z30" s="23">
        <v>0</v>
      </c>
      <c r="AA30" s="183"/>
      <c r="AB30" s="23">
        <v>0</v>
      </c>
      <c r="AC30" s="183"/>
      <c r="AD30" s="23">
        <v>0</v>
      </c>
      <c r="AE30" s="183"/>
      <c r="AF30" s="23">
        <f>SUM(X30:AD30)</f>
        <v>0</v>
      </c>
      <c r="AG30" s="183"/>
      <c r="AH30" s="23">
        <f>SUM(D30:V30,AF30)</f>
        <v>8076622</v>
      </c>
      <c r="AI30" s="183"/>
      <c r="AJ30" s="23">
        <v>1281703</v>
      </c>
      <c r="AL30" s="183">
        <f>SUM(AH30:AJ30)</f>
        <v>9358325</v>
      </c>
    </row>
    <row r="31" spans="1:38" ht="22.5" customHeight="1">
      <c r="A31" s="64" t="s">
        <v>206</v>
      </c>
      <c r="D31" s="76"/>
      <c r="E31" s="76"/>
      <c r="F31" s="76"/>
      <c r="G31" s="76"/>
      <c r="H31" s="76"/>
      <c r="I31" s="76"/>
      <c r="J31" s="76"/>
      <c r="K31" s="76"/>
      <c r="L31" s="76"/>
      <c r="M31" s="9"/>
      <c r="N31" s="76"/>
      <c r="O31" s="76"/>
      <c r="P31" s="76"/>
      <c r="Q31" s="76"/>
      <c r="R31" s="185"/>
      <c r="U31" s="80"/>
      <c r="V31" s="76"/>
      <c r="W31" s="80"/>
      <c r="X31" s="76"/>
      <c r="Y31" s="76"/>
      <c r="Z31" s="76"/>
      <c r="AA31" s="186"/>
      <c r="AB31" s="76"/>
      <c r="AC31" s="186"/>
      <c r="AD31" s="76"/>
      <c r="AE31" s="76"/>
      <c r="AF31" s="23"/>
      <c r="AG31" s="80"/>
      <c r="AH31" s="23"/>
      <c r="AI31" s="80"/>
      <c r="AJ31" s="183"/>
      <c r="AL31" s="183"/>
    </row>
    <row r="32" spans="1:38" ht="22.5" customHeight="1">
      <c r="A32" s="64" t="s">
        <v>329</v>
      </c>
      <c r="D32" s="23">
        <v>0</v>
      </c>
      <c r="E32" s="76"/>
      <c r="F32" s="23">
        <v>0</v>
      </c>
      <c r="G32" s="183"/>
      <c r="H32" s="23">
        <v>0</v>
      </c>
      <c r="I32" s="183"/>
      <c r="J32" s="23">
        <v>0</v>
      </c>
      <c r="K32" s="183"/>
      <c r="L32" s="23">
        <v>0</v>
      </c>
      <c r="M32" s="6"/>
      <c r="N32" s="23">
        <v>0</v>
      </c>
      <c r="O32" s="76"/>
      <c r="P32" s="23">
        <v>0</v>
      </c>
      <c r="Q32" s="76"/>
      <c r="R32" s="23">
        <v>4293</v>
      </c>
      <c r="T32" s="23">
        <v>0</v>
      </c>
      <c r="U32" s="183"/>
      <c r="V32" s="183">
        <v>0</v>
      </c>
      <c r="W32" s="80"/>
      <c r="X32" s="23">
        <v>0</v>
      </c>
      <c r="Y32" s="183"/>
      <c r="Z32" s="23">
        <v>0</v>
      </c>
      <c r="AA32" s="183"/>
      <c r="AB32" s="23">
        <v>0</v>
      </c>
      <c r="AC32" s="183"/>
      <c r="AD32" s="23">
        <v>0</v>
      </c>
      <c r="AE32" s="183"/>
      <c r="AF32" s="23">
        <f>SUM(X32:AD32)</f>
        <v>0</v>
      </c>
      <c r="AG32" s="183"/>
      <c r="AH32" s="23">
        <f>SUM(D32:V32,AF32)</f>
        <v>4293</v>
      </c>
      <c r="AI32" s="80"/>
      <c r="AJ32" s="23">
        <v>-2</v>
      </c>
      <c r="AL32" s="183">
        <f>SUM(AH32:AJ32)</f>
        <v>4291</v>
      </c>
    </row>
    <row r="33" spans="1:38" ht="22.5" customHeight="1">
      <c r="A33" s="64" t="s">
        <v>208</v>
      </c>
      <c r="D33" s="23">
        <v>0</v>
      </c>
      <c r="E33" s="76"/>
      <c r="F33" s="23">
        <v>0</v>
      </c>
      <c r="G33" s="183"/>
      <c r="H33" s="23">
        <v>0</v>
      </c>
      <c r="I33" s="183"/>
      <c r="J33" s="23">
        <v>0</v>
      </c>
      <c r="K33" s="183"/>
      <c r="L33" s="23">
        <v>0</v>
      </c>
      <c r="M33" s="6"/>
      <c r="N33" s="23">
        <v>0</v>
      </c>
      <c r="O33" s="76"/>
      <c r="P33" s="23">
        <v>0</v>
      </c>
      <c r="Q33" s="76"/>
      <c r="R33" s="10">
        <v>0</v>
      </c>
      <c r="T33" s="10">
        <v>0</v>
      </c>
      <c r="U33" s="76"/>
      <c r="V33" s="10">
        <v>0</v>
      </c>
      <c r="W33" s="80"/>
      <c r="X33" s="10">
        <v>-5801</v>
      </c>
      <c r="Y33" s="76"/>
      <c r="Z33" s="10">
        <v>-89359</v>
      </c>
      <c r="AA33" s="52"/>
      <c r="AB33" s="10">
        <v>141502</v>
      </c>
      <c r="AC33" s="52"/>
      <c r="AD33" s="10">
        <v>9870064</v>
      </c>
      <c r="AE33" s="80"/>
      <c r="AF33" s="23">
        <f>SUM(X33:AD33)</f>
        <v>9916406</v>
      </c>
      <c r="AG33" s="183"/>
      <c r="AH33" s="23">
        <f>SUM(D33:V33,AF33)</f>
        <v>9916406</v>
      </c>
      <c r="AI33" s="80"/>
      <c r="AJ33" s="10">
        <v>846756</v>
      </c>
      <c r="AL33" s="183">
        <f>SUM(AH33:AJ33)</f>
        <v>10763162</v>
      </c>
    </row>
    <row r="34" spans="1:38" ht="22.5" customHeight="1">
      <c r="A34" s="50" t="s">
        <v>209</v>
      </c>
      <c r="D34" s="16">
        <f>SUM(D29:D33)</f>
        <v>0</v>
      </c>
      <c r="E34" s="11"/>
      <c r="F34" s="16">
        <f>SUM(F29:F33)</f>
        <v>0</v>
      </c>
      <c r="G34" s="40"/>
      <c r="H34" s="16">
        <f>SUM(H29:H33)</f>
        <v>0</v>
      </c>
      <c r="I34" s="11"/>
      <c r="J34" s="16">
        <f>SUM(J29:J33)</f>
        <v>0</v>
      </c>
      <c r="K34" s="11"/>
      <c r="L34" s="16">
        <f>SUM(L29:L33)</f>
        <v>0</v>
      </c>
      <c r="M34" s="12"/>
      <c r="N34" s="16">
        <f>SUM(N29:N33)</f>
        <v>0</v>
      </c>
      <c r="O34" s="11"/>
      <c r="P34" s="16">
        <f>SUM(P29:P33)</f>
        <v>0</v>
      </c>
      <c r="Q34" s="11"/>
      <c r="R34" s="16">
        <f>SUM(R29:R33)</f>
        <v>8080915</v>
      </c>
      <c r="S34" s="46"/>
      <c r="T34" s="16">
        <f>SUM(T29:T33)</f>
        <v>0</v>
      </c>
      <c r="U34" s="81"/>
      <c r="V34" s="16">
        <f>SUM(V29:V33)</f>
        <v>0</v>
      </c>
      <c r="W34" s="81"/>
      <c r="X34" s="16">
        <f>SUM(X29:X33)</f>
        <v>-5801</v>
      </c>
      <c r="Y34" s="11"/>
      <c r="Z34" s="16">
        <f>SUM(Z29:Z33)</f>
        <v>-89359</v>
      </c>
      <c r="AA34" s="82"/>
      <c r="AB34" s="16">
        <f>SUM(AB29:AB33)</f>
        <v>141502</v>
      </c>
      <c r="AC34" s="82"/>
      <c r="AD34" s="16">
        <f>SUM(AD29:AD33)</f>
        <v>9870064</v>
      </c>
      <c r="AE34" s="81"/>
      <c r="AF34" s="16">
        <f>SUM(AF29:AF33)</f>
        <v>9916406</v>
      </c>
      <c r="AG34" s="81"/>
      <c r="AH34" s="16">
        <f>SUM(AH29:AH33)</f>
        <v>17997321</v>
      </c>
      <c r="AI34" s="81"/>
      <c r="AJ34" s="16">
        <f>SUM(AJ29:AJ33)</f>
        <v>2128457</v>
      </c>
      <c r="AK34" s="46"/>
      <c r="AL34" s="16">
        <f>SUM(AL29:AL33)</f>
        <v>20125778</v>
      </c>
    </row>
    <row r="35" spans="1:38" ht="22.5" customHeight="1">
      <c r="A35" s="64" t="s">
        <v>224</v>
      </c>
      <c r="D35" s="14"/>
      <c r="E35" s="11"/>
      <c r="F35" s="14"/>
      <c r="G35" s="40"/>
      <c r="H35" s="14"/>
      <c r="I35" s="11"/>
      <c r="J35" s="14"/>
      <c r="K35" s="11"/>
      <c r="L35" s="14"/>
      <c r="M35" s="12"/>
      <c r="N35" s="14"/>
      <c r="O35" s="11"/>
      <c r="P35" s="14"/>
      <c r="Q35" s="11"/>
      <c r="R35" s="14"/>
      <c r="S35" s="46"/>
      <c r="T35" s="14"/>
      <c r="U35" s="81"/>
      <c r="V35" s="14"/>
      <c r="W35" s="81"/>
      <c r="X35" s="14"/>
      <c r="Y35" s="11"/>
      <c r="Z35" s="14"/>
      <c r="AA35" s="82"/>
      <c r="AB35" s="14"/>
      <c r="AC35" s="82"/>
      <c r="AD35" s="14"/>
      <c r="AE35" s="81"/>
      <c r="AF35" s="14"/>
      <c r="AG35" s="81"/>
      <c r="AH35" s="14"/>
      <c r="AI35" s="81"/>
      <c r="AJ35" s="14"/>
      <c r="AK35" s="46"/>
      <c r="AL35" s="14"/>
    </row>
    <row r="36" spans="1:38" ht="22.5" customHeight="1">
      <c r="A36" s="64" t="s">
        <v>294</v>
      </c>
      <c r="B36" s="53"/>
      <c r="D36" s="23">
        <v>0</v>
      </c>
      <c r="E36" s="76"/>
      <c r="F36" s="23">
        <v>0</v>
      </c>
      <c r="G36" s="183"/>
      <c r="H36" s="23">
        <v>0</v>
      </c>
      <c r="I36" s="183"/>
      <c r="J36" s="23">
        <v>0</v>
      </c>
      <c r="K36" s="183"/>
      <c r="L36" s="23">
        <v>0</v>
      </c>
      <c r="M36" s="6"/>
      <c r="N36" s="23">
        <v>0</v>
      </c>
      <c r="O36" s="76"/>
      <c r="P36" s="23">
        <v>0</v>
      </c>
      <c r="Q36" s="76"/>
      <c r="R36" s="23">
        <v>-538016</v>
      </c>
      <c r="T36" s="23">
        <v>0</v>
      </c>
      <c r="U36" s="77"/>
      <c r="V36" s="6">
        <v>0</v>
      </c>
      <c r="W36" s="77"/>
      <c r="X36" s="6">
        <v>0</v>
      </c>
      <c r="Y36" s="76"/>
      <c r="Z36" s="23">
        <v>0</v>
      </c>
      <c r="AA36" s="78"/>
      <c r="AB36" s="23">
        <v>0</v>
      </c>
      <c r="AC36" s="78"/>
      <c r="AD36" s="23">
        <v>0</v>
      </c>
      <c r="AE36" s="77"/>
      <c r="AF36" s="23">
        <f>SUM(X36:AD36)</f>
        <v>0</v>
      </c>
      <c r="AG36" s="77"/>
      <c r="AH36" s="23">
        <f>SUM(D36:V36,AF36)</f>
        <v>-538016</v>
      </c>
      <c r="AI36" s="183"/>
      <c r="AJ36" s="6">
        <v>0</v>
      </c>
      <c r="AL36" s="6">
        <f>SUM(AH36:AJ36)</f>
        <v>-538016</v>
      </c>
    </row>
    <row r="37" spans="1:38" ht="22.5" customHeight="1">
      <c r="A37" s="64" t="s">
        <v>210</v>
      </c>
      <c r="D37" s="15">
        <v>0</v>
      </c>
      <c r="E37" s="76"/>
      <c r="F37" s="15">
        <v>0</v>
      </c>
      <c r="G37" s="183"/>
      <c r="H37" s="15">
        <v>0</v>
      </c>
      <c r="I37" s="183"/>
      <c r="J37" s="15">
        <v>0</v>
      </c>
      <c r="K37" s="183"/>
      <c r="L37" s="15">
        <v>0</v>
      </c>
      <c r="M37" s="6"/>
      <c r="N37" s="15">
        <v>0</v>
      </c>
      <c r="O37" s="9"/>
      <c r="P37" s="15">
        <v>0</v>
      </c>
      <c r="Q37" s="9"/>
      <c r="R37" s="15">
        <v>375597</v>
      </c>
      <c r="T37" s="15">
        <v>0</v>
      </c>
      <c r="U37" s="77"/>
      <c r="V37" s="15">
        <v>0</v>
      </c>
      <c r="W37" s="77"/>
      <c r="X37" s="10">
        <v>-324928</v>
      </c>
      <c r="Y37" s="9"/>
      <c r="Z37" s="15">
        <v>0</v>
      </c>
      <c r="AA37" s="78"/>
      <c r="AB37" s="15">
        <v>-50669</v>
      </c>
      <c r="AC37" s="78"/>
      <c r="AD37" s="15">
        <v>0</v>
      </c>
      <c r="AE37" s="77"/>
      <c r="AF37" s="15">
        <f>SUM(X37:AD37)</f>
        <v>-375597</v>
      </c>
      <c r="AG37" s="77"/>
      <c r="AH37" s="15">
        <f>SUM(D37:V37,AF37)</f>
        <v>0</v>
      </c>
      <c r="AI37" s="6"/>
      <c r="AJ37" s="15">
        <v>0</v>
      </c>
      <c r="AL37" s="10">
        <f>SUM(AH37:AJ37)</f>
        <v>0</v>
      </c>
    </row>
    <row r="38" spans="1:38" ht="22.5" customHeight="1" thickBot="1">
      <c r="A38" s="45" t="s">
        <v>297</v>
      </c>
      <c r="D38" s="83">
        <f>D17+D34+D28+D36+D37</f>
        <v>8413569</v>
      </c>
      <c r="E38" s="48"/>
      <c r="F38" s="83">
        <f>F17+F34+F28+F36+F37</f>
        <v>56004025</v>
      </c>
      <c r="G38" s="48"/>
      <c r="H38" s="83">
        <f>H17+H34+H28+H36+H37</f>
        <v>5217178</v>
      </c>
      <c r="I38" s="48"/>
      <c r="J38" s="83">
        <f>J17+J34+J28+J36+J37</f>
        <v>-9917</v>
      </c>
      <c r="K38" s="48"/>
      <c r="L38" s="83">
        <f>L17+L34+L28+L36+L37</f>
        <v>3621945</v>
      </c>
      <c r="M38" s="48"/>
      <c r="N38" s="83">
        <f>N17+N34+N28+N36+N37</f>
        <v>929166</v>
      </c>
      <c r="O38" s="48"/>
      <c r="P38" s="83">
        <f>P17+P34+P28+P36+P37</f>
        <v>3666565</v>
      </c>
      <c r="Q38" s="48"/>
      <c r="R38" s="83">
        <f>R17+R34+R28+R36+R37</f>
        <v>128567655</v>
      </c>
      <c r="S38" s="48"/>
      <c r="T38" s="83">
        <f>T17+T34+T28+T36+T37</f>
        <v>-8287164</v>
      </c>
      <c r="U38" s="48"/>
      <c r="V38" s="83">
        <f>V17+V34+V28+V36+V37</f>
        <v>26932000</v>
      </c>
      <c r="W38" s="48"/>
      <c r="X38" s="83">
        <f>X17+X34+X28+X36+X37</f>
        <v>54947388</v>
      </c>
      <c r="Y38" s="48"/>
      <c r="Z38" s="83">
        <f>Z17+Z34+Z28+Z36+Z37</f>
        <v>1471947</v>
      </c>
      <c r="AA38" s="48"/>
      <c r="AB38" s="83">
        <f>AB17+AB34+AB28+AB36+AB37</f>
        <v>2429233</v>
      </c>
      <c r="AC38" s="48"/>
      <c r="AD38" s="83">
        <f>AD17+AD34+AD28+AD36+AD37</f>
        <v>-25102109</v>
      </c>
      <c r="AE38" s="48"/>
      <c r="AF38" s="83">
        <f>AF17+AF34+AF28+AF36+AF37</f>
        <v>33746459</v>
      </c>
      <c r="AG38" s="48"/>
      <c r="AH38" s="83">
        <f>AH17+AH34+AH28+AH36+AH37</f>
        <v>258801481</v>
      </c>
      <c r="AI38" s="48"/>
      <c r="AJ38" s="83">
        <f>AJ17+AJ34+AJ28+AJ36+AJ37</f>
        <v>46395617</v>
      </c>
      <c r="AK38" s="48"/>
      <c r="AL38" s="83">
        <f>AL17+AL34+AL28+AL36+AL37</f>
        <v>305197098</v>
      </c>
    </row>
    <row r="39" spans="1:38" ht="21.25" customHeight="1" thickTop="1"/>
  </sheetData>
  <mergeCells count="2">
    <mergeCell ref="D4:AL4"/>
    <mergeCell ref="X5:AF5"/>
  </mergeCells>
  <pageMargins left="0.77" right="0.77" top="0.48" bottom="0.5" header="0.5" footer="0.5"/>
  <pageSetup paperSize="9" scale="45" firstPageNumber="16" fitToHeight="0" orientation="landscape" useFirstPageNumber="1" r:id="rId1"/>
  <headerFooter alignWithMargins="0">
    <oddFooter>&amp;L  หมายเหตุประกอบงบการเงินเป็นส่วนหนึ่งของงบการเงินระหว่างกาลนี้
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C69A1-54D3-4485-BD3F-AE9F3172348A}">
  <sheetPr>
    <pageSetUpPr fitToPage="1"/>
  </sheetPr>
  <dimension ref="A1:AD42"/>
  <sheetViews>
    <sheetView view="pageBreakPreview" zoomScale="55" zoomScaleNormal="50" zoomScaleSheetLayoutView="55" workbookViewId="0">
      <selection activeCell="R19" sqref="R19"/>
    </sheetView>
  </sheetViews>
  <sheetFormatPr defaultColWidth="9.09765625" defaultRowHeight="21.5"/>
  <cols>
    <col min="1" max="1" width="60.69921875" customWidth="1"/>
    <col min="2" max="2" width="9.69921875" customWidth="1"/>
    <col min="3" max="3" width="0.8984375" customWidth="1"/>
    <col min="4" max="4" width="10.59765625" customWidth="1"/>
    <col min="5" max="5" width="0.8984375" customWidth="1"/>
    <col min="6" max="6" width="14" customWidth="1"/>
    <col min="7" max="7" width="0.8984375" customWidth="1"/>
    <col min="8" max="8" width="16.09765625" customWidth="1"/>
    <col min="9" max="9" width="0.8984375" customWidth="1"/>
    <col min="10" max="10" width="13" customWidth="1"/>
    <col min="11" max="11" width="0.8984375" customWidth="1"/>
    <col min="12" max="12" width="14.69921875" customWidth="1"/>
    <col min="13" max="13" width="0.8984375" customWidth="1"/>
    <col min="14" max="14" width="14.69921875" customWidth="1"/>
    <col min="15" max="15" width="0.8984375" customWidth="1"/>
    <col min="16" max="16" width="18.59765625" customWidth="1"/>
    <col min="17" max="17" width="0.8984375" customWidth="1"/>
    <col min="18" max="18" width="18.59765625" customWidth="1"/>
    <col min="19" max="19" width="0.8984375" customWidth="1"/>
    <col min="20" max="20" width="17.3984375" customWidth="1"/>
    <col min="21" max="21" width="0.8984375" customWidth="1"/>
    <col min="22" max="22" width="16" customWidth="1"/>
    <col min="23" max="23" width="0.8984375" customWidth="1"/>
    <col min="24" max="24" width="14.59765625" customWidth="1"/>
    <col min="25" max="25" width="0.8984375" customWidth="1"/>
    <col min="26" max="26" width="18.09765625" customWidth="1"/>
    <col min="27" max="27" width="0.8984375" customWidth="1"/>
    <col min="28" max="28" width="17.69921875" customWidth="1"/>
    <col min="29" max="29" width="0.8984375" customWidth="1"/>
    <col min="30" max="30" width="18.59765625" customWidth="1"/>
  </cols>
  <sheetData>
    <row r="1" spans="1:30" ht="22.5" customHeight="1">
      <c r="A1" s="69" t="s">
        <v>0</v>
      </c>
      <c r="B1" s="109"/>
      <c r="C1" s="109"/>
      <c r="D1" s="95"/>
      <c r="E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W1" s="109"/>
      <c r="X1" s="109"/>
      <c r="Y1" s="109"/>
      <c r="Z1" s="109"/>
      <c r="AA1" s="109"/>
      <c r="AC1" s="109"/>
    </row>
    <row r="2" spans="1:30" ht="22.5" customHeight="1">
      <c r="A2" s="69" t="s">
        <v>136</v>
      </c>
      <c r="B2" s="109"/>
      <c r="C2" s="109"/>
      <c r="D2" s="95"/>
      <c r="E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W2" s="109"/>
      <c r="X2" s="109"/>
      <c r="Y2" s="109"/>
      <c r="Z2" s="109"/>
      <c r="AA2" s="109"/>
      <c r="AC2" s="109"/>
    </row>
    <row r="3" spans="1:30" ht="22.5" customHeight="1">
      <c r="A3" s="110"/>
      <c r="B3" s="110"/>
      <c r="C3" s="110"/>
      <c r="D3" s="95"/>
      <c r="E3" s="110"/>
      <c r="F3" s="6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60"/>
      <c r="W3" s="110"/>
      <c r="X3" s="110"/>
      <c r="Y3" s="110"/>
      <c r="Z3" s="110"/>
      <c r="AA3" s="110"/>
      <c r="AB3" s="60"/>
      <c r="AC3" s="110"/>
      <c r="AD3" s="71" t="s">
        <v>2</v>
      </c>
    </row>
    <row r="4" spans="1:30" ht="22.5" customHeight="1">
      <c r="D4" s="215" t="s">
        <v>4</v>
      </c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</row>
    <row r="5" spans="1:30" ht="22.5" customHeight="1"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217" t="s">
        <v>88</v>
      </c>
      <c r="W5" s="217"/>
      <c r="X5" s="217"/>
      <c r="Y5" s="217"/>
      <c r="Z5" s="217"/>
      <c r="AA5" s="217"/>
      <c r="AB5" s="217"/>
      <c r="AC5" s="63"/>
      <c r="AD5" s="74"/>
    </row>
    <row r="6" spans="1:30" ht="22.5" customHeight="1"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155"/>
      <c r="W6" s="155"/>
      <c r="X6" s="54" t="s">
        <v>138</v>
      </c>
      <c r="Y6" s="155"/>
      <c r="Z6" s="56" t="s">
        <v>141</v>
      </c>
      <c r="AA6" s="155"/>
      <c r="AB6" s="155"/>
      <c r="AC6" s="63"/>
      <c r="AD6" s="74"/>
    </row>
    <row r="7" spans="1:30" ht="22.5" customHeight="1"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155"/>
      <c r="W7" s="155"/>
      <c r="X7" s="54" t="s">
        <v>144</v>
      </c>
      <c r="Y7" s="155"/>
      <c r="Z7" s="55" t="s">
        <v>146</v>
      </c>
      <c r="AA7" s="155"/>
      <c r="AB7" s="155"/>
      <c r="AC7" s="63"/>
      <c r="AD7" s="74"/>
    </row>
    <row r="8" spans="1:30" ht="22.5" customHeight="1">
      <c r="D8" s="63"/>
      <c r="E8" s="63"/>
      <c r="F8" s="63"/>
      <c r="G8" s="63"/>
      <c r="H8" s="155" t="s">
        <v>217</v>
      </c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W8" s="63"/>
      <c r="X8" s="54" t="s">
        <v>140</v>
      </c>
      <c r="Y8" s="63"/>
      <c r="Z8" s="208" t="s">
        <v>319</v>
      </c>
      <c r="AA8" s="63"/>
      <c r="AB8" s="155" t="s">
        <v>151</v>
      </c>
      <c r="AC8" s="63"/>
      <c r="AD8" s="74"/>
    </row>
    <row r="9" spans="1:30" ht="22.5" customHeight="1">
      <c r="A9" s="54"/>
      <c r="B9" s="54"/>
      <c r="C9" s="54"/>
      <c r="D9" s="54" t="s">
        <v>152</v>
      </c>
      <c r="E9" s="54"/>
      <c r="F9" s="54"/>
      <c r="G9" s="63"/>
      <c r="H9" s="155" t="s">
        <v>218</v>
      </c>
      <c r="I9" s="63"/>
      <c r="J9" s="63"/>
      <c r="K9" s="63"/>
      <c r="L9" s="63"/>
      <c r="M9" s="63"/>
      <c r="N9" s="188" t="s">
        <v>331</v>
      </c>
      <c r="O9" s="63"/>
      <c r="P9" s="155" t="s">
        <v>82</v>
      </c>
      <c r="Q9" s="155"/>
      <c r="R9" s="155"/>
      <c r="S9" s="63"/>
      <c r="T9" s="155" t="s">
        <v>155</v>
      </c>
      <c r="U9" s="54"/>
      <c r="V9" s="56" t="s">
        <v>138</v>
      </c>
      <c r="W9" s="55"/>
      <c r="X9" s="59" t="s">
        <v>145</v>
      </c>
      <c r="Y9" s="55"/>
      <c r="Z9" s="208" t="s">
        <v>320</v>
      </c>
      <c r="AA9" s="55"/>
      <c r="AB9" s="59" t="s">
        <v>158</v>
      </c>
      <c r="AC9" s="54"/>
      <c r="AD9" s="74"/>
    </row>
    <row r="10" spans="1:30" ht="22.5" customHeight="1">
      <c r="A10" s="54"/>
      <c r="B10" s="54"/>
      <c r="C10" s="54"/>
      <c r="D10" s="54" t="s">
        <v>159</v>
      </c>
      <c r="E10" s="54"/>
      <c r="F10" s="54" t="s">
        <v>160</v>
      </c>
      <c r="G10" s="54"/>
      <c r="H10" s="54" t="s">
        <v>219</v>
      </c>
      <c r="I10" s="54"/>
      <c r="J10" s="54"/>
      <c r="K10" s="54"/>
      <c r="L10" s="54" t="s">
        <v>163</v>
      </c>
      <c r="M10" s="54"/>
      <c r="N10" s="54" t="s">
        <v>164</v>
      </c>
      <c r="O10" s="54"/>
      <c r="P10" s="54" t="s">
        <v>165</v>
      </c>
      <c r="Q10" s="54"/>
      <c r="R10" s="54" t="s">
        <v>164</v>
      </c>
      <c r="S10" s="54"/>
      <c r="T10" s="59" t="s">
        <v>166</v>
      </c>
      <c r="U10" s="54"/>
      <c r="V10" s="56" t="s">
        <v>220</v>
      </c>
      <c r="W10" s="55"/>
      <c r="X10" s="59" t="s">
        <v>168</v>
      </c>
      <c r="Y10" s="55"/>
      <c r="Z10" s="55" t="s">
        <v>170</v>
      </c>
      <c r="AA10" s="55"/>
      <c r="AB10" s="54" t="s">
        <v>172</v>
      </c>
      <c r="AC10" s="54"/>
      <c r="AD10" s="54" t="s">
        <v>175</v>
      </c>
    </row>
    <row r="11" spans="1:30" ht="22.5" customHeight="1">
      <c r="A11" s="64"/>
      <c r="B11" s="62"/>
      <c r="C11" s="62"/>
      <c r="D11" s="61" t="s">
        <v>176</v>
      </c>
      <c r="E11" s="64"/>
      <c r="F11" s="61" t="s">
        <v>221</v>
      </c>
      <c r="G11" s="64"/>
      <c r="H11" s="61" t="s">
        <v>222</v>
      </c>
      <c r="I11" s="64"/>
      <c r="J11" s="57" t="s">
        <v>81</v>
      </c>
      <c r="K11" s="56"/>
      <c r="L11" s="61" t="s">
        <v>180</v>
      </c>
      <c r="M11" s="64"/>
      <c r="N11" s="61" t="s">
        <v>181</v>
      </c>
      <c r="O11" s="64"/>
      <c r="P11" s="61" t="s">
        <v>182</v>
      </c>
      <c r="Q11" s="54"/>
      <c r="R11" s="61" t="s">
        <v>181</v>
      </c>
      <c r="S11" s="64"/>
      <c r="T11" s="61" t="s">
        <v>183</v>
      </c>
      <c r="U11" s="64"/>
      <c r="V11" s="57" t="s">
        <v>184</v>
      </c>
      <c r="W11" s="55"/>
      <c r="X11" s="61" t="s">
        <v>185</v>
      </c>
      <c r="Y11" s="55"/>
      <c r="Z11" s="75" t="s">
        <v>187</v>
      </c>
      <c r="AA11" s="55"/>
      <c r="AB11" s="61" t="s">
        <v>70</v>
      </c>
      <c r="AC11" s="64"/>
      <c r="AD11" s="61" t="s">
        <v>191</v>
      </c>
    </row>
    <row r="12" spans="1:30" ht="22.5" customHeight="1"/>
    <row r="13" spans="1:30" ht="22.5" customHeight="1">
      <c r="A13" s="45" t="s">
        <v>292</v>
      </c>
      <c r="B13" s="108"/>
      <c r="C13" s="108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</row>
    <row r="14" spans="1:30" ht="22.5" customHeight="1">
      <c r="A14" s="108" t="s">
        <v>192</v>
      </c>
      <c r="B14" s="50"/>
      <c r="C14" s="50"/>
      <c r="D14" s="14">
        <v>8611242</v>
      </c>
      <c r="E14" s="93"/>
      <c r="F14" s="14">
        <v>56408882</v>
      </c>
      <c r="G14" s="93"/>
      <c r="H14" s="14">
        <v>490423</v>
      </c>
      <c r="I14" s="93"/>
      <c r="J14" s="14">
        <v>3470021</v>
      </c>
      <c r="K14" s="93"/>
      <c r="L14" s="14">
        <v>929166</v>
      </c>
      <c r="M14" s="93"/>
      <c r="N14" s="14">
        <v>7062578</v>
      </c>
      <c r="O14" s="93"/>
      <c r="P14" s="14">
        <v>50163792</v>
      </c>
      <c r="Q14" s="14"/>
      <c r="R14" s="14">
        <v>-7062578</v>
      </c>
      <c r="S14" s="93"/>
      <c r="T14" s="14">
        <v>15000000</v>
      </c>
      <c r="U14" s="93"/>
      <c r="V14" s="14">
        <v>9684937</v>
      </c>
      <c r="W14" s="93"/>
      <c r="X14" s="14">
        <v>4790</v>
      </c>
      <c r="Y14" s="93"/>
      <c r="Z14" s="14">
        <v>450967</v>
      </c>
      <c r="AA14" s="93"/>
      <c r="AB14" s="14">
        <f>SUM(V14,Z14,X14)</f>
        <v>10140694</v>
      </c>
      <c r="AC14" s="14"/>
      <c r="AD14" s="14">
        <f>SUM(D14:T14,AB14)</f>
        <v>145214220</v>
      </c>
    </row>
    <row r="15" spans="1:30" ht="22.5" customHeight="1">
      <c r="A15" s="108" t="s">
        <v>193</v>
      </c>
      <c r="B15" s="108"/>
      <c r="C15" s="108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4"/>
    </row>
    <row r="16" spans="1:30" ht="22.5" customHeight="1">
      <c r="A16" s="65" t="s">
        <v>194</v>
      </c>
      <c r="B16" s="108"/>
      <c r="C16" s="108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4"/>
    </row>
    <row r="17" spans="1:30" ht="22.5" customHeight="1">
      <c r="A17" s="44" t="s">
        <v>293</v>
      </c>
      <c r="B17" s="53"/>
      <c r="C17" s="108"/>
      <c r="D17" s="6">
        <v>0</v>
      </c>
      <c r="E17" s="6"/>
      <c r="F17" s="6">
        <v>0</v>
      </c>
      <c r="G17" s="43"/>
      <c r="H17" s="6">
        <v>0</v>
      </c>
      <c r="I17" s="6"/>
      <c r="J17" s="6">
        <v>0</v>
      </c>
      <c r="K17" s="6"/>
      <c r="L17" s="6">
        <v>0</v>
      </c>
      <c r="M17" s="6"/>
      <c r="N17" s="6">
        <v>0</v>
      </c>
      <c r="O17" s="6"/>
      <c r="P17" s="6">
        <v>-2926799</v>
      </c>
      <c r="Q17" s="6"/>
      <c r="R17" s="6">
        <v>0</v>
      </c>
      <c r="S17" s="6"/>
      <c r="T17" s="6">
        <v>0</v>
      </c>
      <c r="U17" s="43"/>
      <c r="V17" s="6">
        <v>0</v>
      </c>
      <c r="W17" s="6"/>
      <c r="X17" s="6">
        <v>0</v>
      </c>
      <c r="Y17" s="6"/>
      <c r="Z17" s="6">
        <v>0</v>
      </c>
      <c r="AA17" s="6"/>
      <c r="AB17" s="6">
        <f>SUM(V17,X17,Z17)</f>
        <v>0</v>
      </c>
      <c r="AC17" s="6"/>
      <c r="AD17" s="6">
        <f t="shared" ref="AD17:AD20" si="0">SUM(D17:T17,AB17)</f>
        <v>-2926799</v>
      </c>
    </row>
    <row r="18" spans="1:30" ht="22.5" customHeight="1">
      <c r="A18" s="44" t="s">
        <v>195</v>
      </c>
      <c r="B18" s="53"/>
      <c r="C18" s="53"/>
      <c r="D18" s="10">
        <v>0</v>
      </c>
      <c r="E18" s="90"/>
      <c r="F18" s="10">
        <v>0</v>
      </c>
      <c r="G18" s="90"/>
      <c r="H18" s="10">
        <v>0</v>
      </c>
      <c r="I18" s="90"/>
      <c r="J18" s="10">
        <v>0</v>
      </c>
      <c r="K18" s="9"/>
      <c r="L18" s="10">
        <v>0</v>
      </c>
      <c r="M18" s="9"/>
      <c r="N18" s="10">
        <v>2692197</v>
      </c>
      <c r="O18" s="9"/>
      <c r="P18" s="10">
        <v>-2692197</v>
      </c>
      <c r="Q18" s="6"/>
      <c r="R18" s="10">
        <v>-2692197</v>
      </c>
      <c r="S18" s="90"/>
      <c r="T18" s="10">
        <v>0</v>
      </c>
      <c r="U18" s="9"/>
      <c r="V18" s="10">
        <v>0</v>
      </c>
      <c r="W18" s="90"/>
      <c r="X18" s="10">
        <v>0</v>
      </c>
      <c r="Y18" s="90"/>
      <c r="Z18" s="10">
        <v>0</v>
      </c>
      <c r="AA18" s="90"/>
      <c r="AB18" s="10">
        <f t="shared" ref="AB18" si="1">SUM(V18,X18,Z18)</f>
        <v>0</v>
      </c>
      <c r="AC18" s="90"/>
      <c r="AD18" s="10">
        <f t="shared" si="0"/>
        <v>-2692197</v>
      </c>
    </row>
    <row r="19" spans="1:30" ht="22.5" customHeight="1">
      <c r="A19" s="102" t="s">
        <v>196</v>
      </c>
      <c r="B19" s="108"/>
      <c r="C19" s="108"/>
      <c r="D19" s="13">
        <f>SUM(D17:D18)</f>
        <v>0</v>
      </c>
      <c r="E19" s="93"/>
      <c r="F19" s="13">
        <f>SUM(F17:F18)</f>
        <v>0</v>
      </c>
      <c r="G19" s="93"/>
      <c r="H19" s="13">
        <f>SUM(H17:H18)</f>
        <v>0</v>
      </c>
      <c r="I19" s="93"/>
      <c r="J19" s="13">
        <f>SUM(J17:J18)</f>
        <v>0</v>
      </c>
      <c r="K19" s="93"/>
      <c r="L19" s="13">
        <f>SUM(L17:L18)</f>
        <v>0</v>
      </c>
      <c r="M19" s="93"/>
      <c r="N19" s="13">
        <f>SUM(N17:N18)</f>
        <v>2692197</v>
      </c>
      <c r="O19" s="93"/>
      <c r="P19" s="13">
        <f>SUM(P17:P18)</f>
        <v>-5618996</v>
      </c>
      <c r="Q19" s="14"/>
      <c r="R19" s="13">
        <f>SUM(R17:R18)</f>
        <v>-2692197</v>
      </c>
      <c r="S19" s="93"/>
      <c r="T19" s="13">
        <f>SUM(T17:T18)</f>
        <v>0</v>
      </c>
      <c r="U19" s="93"/>
      <c r="V19" s="13">
        <f>SUM(V17:V18)</f>
        <v>0</v>
      </c>
      <c r="W19" s="93"/>
      <c r="X19" s="13">
        <f>SUM(X17:X18)</f>
        <v>0</v>
      </c>
      <c r="Y19" s="93"/>
      <c r="Z19" s="13">
        <f>SUM(Z17:Z18)</f>
        <v>0</v>
      </c>
      <c r="AA19" s="93"/>
      <c r="AB19" s="13">
        <f>SUM(AB17:AB18)</f>
        <v>0</v>
      </c>
      <c r="AC19" s="93"/>
      <c r="AD19" s="13">
        <f t="shared" si="0"/>
        <v>-5618996</v>
      </c>
    </row>
    <row r="20" spans="1:30" ht="22.5" customHeight="1">
      <c r="A20" s="108" t="s">
        <v>204</v>
      </c>
      <c r="B20" s="108"/>
      <c r="C20" s="108"/>
      <c r="D20" s="13">
        <f>SUM(D19:D19)</f>
        <v>0</v>
      </c>
      <c r="E20" s="93"/>
      <c r="F20" s="13">
        <f>SUM(F19:F19)</f>
        <v>0</v>
      </c>
      <c r="G20" s="93"/>
      <c r="H20" s="13">
        <f>SUM(H19:H19)</f>
        <v>0</v>
      </c>
      <c r="I20" s="93"/>
      <c r="J20" s="13">
        <f>SUM(J19:J19)</f>
        <v>0</v>
      </c>
      <c r="K20" s="93"/>
      <c r="L20" s="13">
        <f>SUM(L19:L19)</f>
        <v>0</v>
      </c>
      <c r="M20" s="93"/>
      <c r="N20" s="13">
        <f>SUM(N19:N19)</f>
        <v>2692197</v>
      </c>
      <c r="O20" s="93"/>
      <c r="P20" s="13">
        <f>SUM(P19:P19)</f>
        <v>-5618996</v>
      </c>
      <c r="Q20" s="14"/>
      <c r="R20" s="13">
        <f>SUM(R19:R19)</f>
        <v>-2692197</v>
      </c>
      <c r="S20" s="93"/>
      <c r="T20" s="13">
        <f>SUM(T19:T19)</f>
        <v>0</v>
      </c>
      <c r="U20" s="93"/>
      <c r="V20" s="13">
        <f>SUM(V19:V19)</f>
        <v>0</v>
      </c>
      <c r="W20" s="93"/>
      <c r="X20" s="13">
        <f>SUM(X19:X19)</f>
        <v>0</v>
      </c>
      <c r="Y20" s="93"/>
      <c r="Z20" s="13">
        <f>SUM(Z19:Z19)</f>
        <v>0</v>
      </c>
      <c r="AA20" s="93"/>
      <c r="AB20" s="13">
        <f>SUM(AB19:AB19)</f>
        <v>0</v>
      </c>
      <c r="AC20" s="93"/>
      <c r="AD20" s="13">
        <f t="shared" si="0"/>
        <v>-5618996</v>
      </c>
    </row>
    <row r="21" spans="1:30" ht="22.5" customHeight="1">
      <c r="A21" s="108" t="s">
        <v>205</v>
      </c>
      <c r="B21" s="108"/>
      <c r="C21" s="108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11"/>
      <c r="X21" s="11"/>
      <c r="Y21" s="11"/>
      <c r="Z21" s="11"/>
      <c r="AA21" s="11"/>
      <c r="AB21" s="93"/>
      <c r="AC21" s="93"/>
      <c r="AD21" s="93"/>
    </row>
    <row r="22" spans="1:30" ht="22.5" customHeight="1">
      <c r="A22" s="68" t="s">
        <v>216</v>
      </c>
      <c r="B22" s="68"/>
      <c r="C22" s="68"/>
      <c r="D22" s="6">
        <v>0</v>
      </c>
      <c r="E22" s="90"/>
      <c r="F22" s="6">
        <v>0</v>
      </c>
      <c r="G22" s="90"/>
      <c r="H22" s="6">
        <v>0</v>
      </c>
      <c r="I22" s="90"/>
      <c r="J22" s="6">
        <v>0</v>
      </c>
      <c r="K22" s="9"/>
      <c r="L22" s="6">
        <v>0</v>
      </c>
      <c r="M22" s="9"/>
      <c r="N22" s="6">
        <v>0</v>
      </c>
      <c r="O22" s="9"/>
      <c r="P22" s="6">
        <v>1417947</v>
      </c>
      <c r="Q22" s="6"/>
      <c r="R22" s="6">
        <v>0</v>
      </c>
      <c r="S22" s="90"/>
      <c r="T22" s="6">
        <v>0</v>
      </c>
      <c r="U22" s="90"/>
      <c r="V22" s="6">
        <v>0</v>
      </c>
      <c r="W22" s="9"/>
      <c r="X22" s="6">
        <v>0</v>
      </c>
      <c r="Y22" s="9"/>
      <c r="Z22" s="6">
        <v>0</v>
      </c>
      <c r="AA22" s="9"/>
      <c r="AB22" s="6">
        <f>SUM(V22,X22,Z22)</f>
        <v>0</v>
      </c>
      <c r="AC22" s="90"/>
      <c r="AD22" s="6">
        <f t="shared" ref="AD22:AD25" si="2">SUM(D22:T22,AB22)</f>
        <v>1417947</v>
      </c>
    </row>
    <row r="23" spans="1:30" ht="22.5" customHeight="1">
      <c r="A23" s="68" t="s">
        <v>206</v>
      </c>
      <c r="B23" s="68"/>
      <c r="C23" s="68"/>
      <c r="D23" s="6"/>
      <c r="E23" s="90"/>
      <c r="F23" s="6"/>
      <c r="G23" s="90"/>
      <c r="H23" s="6"/>
      <c r="I23" s="90"/>
      <c r="J23" s="6"/>
      <c r="K23" s="9"/>
      <c r="L23" s="6"/>
      <c r="M23" s="9"/>
      <c r="N23" s="6"/>
      <c r="O23" s="9"/>
      <c r="P23" s="6"/>
      <c r="Q23" s="6"/>
      <c r="R23" s="6"/>
      <c r="S23" s="90"/>
      <c r="T23" s="6"/>
      <c r="U23" s="90"/>
      <c r="V23" s="6"/>
      <c r="W23" s="9"/>
      <c r="X23" s="6"/>
      <c r="Y23" s="9"/>
      <c r="Z23" s="6"/>
      <c r="AA23" s="9"/>
      <c r="AB23" s="6"/>
      <c r="AC23" s="90"/>
      <c r="AD23" s="6"/>
    </row>
    <row r="24" spans="1:30" ht="22.5" customHeight="1">
      <c r="A24" s="111" t="s">
        <v>223</v>
      </c>
      <c r="B24" s="68"/>
      <c r="C24" s="68"/>
      <c r="D24" s="6">
        <v>0</v>
      </c>
      <c r="E24" s="90"/>
      <c r="F24" s="6">
        <v>0</v>
      </c>
      <c r="G24" s="90"/>
      <c r="H24" s="6">
        <v>0</v>
      </c>
      <c r="I24" s="90"/>
      <c r="J24" s="6">
        <v>0</v>
      </c>
      <c r="K24" s="9"/>
      <c r="L24" s="6">
        <v>0</v>
      </c>
      <c r="M24" s="9"/>
      <c r="N24" s="6">
        <v>0</v>
      </c>
      <c r="O24" s="9"/>
      <c r="P24" s="6">
        <v>0</v>
      </c>
      <c r="Q24" s="6"/>
      <c r="R24" s="6">
        <v>0</v>
      </c>
      <c r="S24" s="90"/>
      <c r="T24" s="6">
        <v>0</v>
      </c>
      <c r="U24" s="90"/>
      <c r="V24" s="6">
        <v>0</v>
      </c>
      <c r="W24" s="9"/>
      <c r="X24" s="8">
        <v>11576</v>
      </c>
      <c r="Y24" s="9"/>
      <c r="Z24" s="6">
        <v>32000</v>
      </c>
      <c r="AA24" s="9"/>
      <c r="AB24" s="6">
        <f>SUM(V24,X24,Z24)</f>
        <v>43576</v>
      </c>
      <c r="AC24" s="90"/>
      <c r="AD24" s="6">
        <f t="shared" si="2"/>
        <v>43576</v>
      </c>
    </row>
    <row r="25" spans="1:30" ht="22.5" customHeight="1">
      <c r="A25" s="50" t="s">
        <v>334</v>
      </c>
      <c r="B25" s="108"/>
      <c r="C25" s="108"/>
      <c r="D25" s="16">
        <f>SUM(D22:D24)</f>
        <v>0</v>
      </c>
      <c r="E25" s="93"/>
      <c r="F25" s="16">
        <f>SUM(F22:F24)</f>
        <v>0</v>
      </c>
      <c r="G25" s="93"/>
      <c r="H25" s="16">
        <f>SUM(H22:H24)</f>
        <v>0</v>
      </c>
      <c r="I25" s="93"/>
      <c r="J25" s="16">
        <f>SUM(J22:J24)</f>
        <v>0</v>
      </c>
      <c r="K25" s="93"/>
      <c r="L25" s="16">
        <f>SUM(L22:L24)</f>
        <v>0</v>
      </c>
      <c r="M25" s="93"/>
      <c r="N25" s="16">
        <f>SUM(N22:N24)</f>
        <v>0</v>
      </c>
      <c r="O25" s="93"/>
      <c r="P25" s="16">
        <f>SUM(P22:P24)</f>
        <v>1417947</v>
      </c>
      <c r="Q25" s="14"/>
      <c r="R25" s="16">
        <f>SUM(R22:R24)</f>
        <v>0</v>
      </c>
      <c r="S25" s="93"/>
      <c r="T25" s="16">
        <f>SUM(T22:T24)</f>
        <v>0</v>
      </c>
      <c r="U25" s="93"/>
      <c r="V25" s="16">
        <f>SUM(V22:V24)</f>
        <v>0</v>
      </c>
      <c r="W25" s="93"/>
      <c r="X25" s="16">
        <f>SUM(X22:X24)</f>
        <v>11576</v>
      </c>
      <c r="Y25" s="93"/>
      <c r="Z25" s="16">
        <f>SUM(Z22:Z24)</f>
        <v>32000</v>
      </c>
      <c r="AA25" s="93"/>
      <c r="AB25" s="16">
        <f>SUM(AB22:AB24)</f>
        <v>43576</v>
      </c>
      <c r="AC25" s="93"/>
      <c r="AD25" s="16">
        <f t="shared" si="2"/>
        <v>1461523</v>
      </c>
    </row>
    <row r="26" spans="1:30" ht="22.5" customHeight="1">
      <c r="A26" s="68" t="s">
        <v>224</v>
      </c>
      <c r="B26" s="108"/>
      <c r="C26" s="108"/>
      <c r="D26" s="14"/>
      <c r="E26" s="93"/>
      <c r="F26" s="14"/>
      <c r="G26" s="93"/>
      <c r="H26" s="14"/>
      <c r="I26" s="93"/>
      <c r="J26" s="14"/>
      <c r="K26" s="93"/>
      <c r="L26" s="14"/>
      <c r="M26" s="93"/>
      <c r="N26" s="14"/>
      <c r="O26" s="93"/>
      <c r="P26" s="14"/>
      <c r="Q26" s="14"/>
      <c r="R26" s="14"/>
      <c r="S26" s="93"/>
      <c r="T26" s="14"/>
      <c r="U26" s="93"/>
      <c r="V26" s="14"/>
      <c r="W26" s="93"/>
      <c r="X26" s="14"/>
      <c r="Y26" s="93"/>
      <c r="Z26" s="14"/>
      <c r="AA26" s="93"/>
      <c r="AB26" s="14"/>
      <c r="AC26" s="93"/>
      <c r="AD26" s="14"/>
    </row>
    <row r="27" spans="1:30" ht="22.5" customHeight="1">
      <c r="A27" s="68" t="s">
        <v>294</v>
      </c>
      <c r="B27" s="108"/>
      <c r="C27" s="108"/>
      <c r="D27" s="6">
        <v>0</v>
      </c>
      <c r="E27" s="90"/>
      <c r="F27" s="6">
        <v>0</v>
      </c>
      <c r="G27" s="90"/>
      <c r="H27" s="6">
        <v>0</v>
      </c>
      <c r="I27" s="90"/>
      <c r="J27" s="6">
        <v>0</v>
      </c>
      <c r="K27" s="90"/>
      <c r="L27" s="6">
        <v>0</v>
      </c>
      <c r="M27" s="90"/>
      <c r="N27" s="6">
        <v>0</v>
      </c>
      <c r="O27" s="90"/>
      <c r="P27" s="6">
        <v>-270201</v>
      </c>
      <c r="Q27" s="6"/>
      <c r="R27" s="6">
        <v>0</v>
      </c>
      <c r="S27" s="90"/>
      <c r="T27" s="6">
        <v>0</v>
      </c>
      <c r="U27" s="90"/>
      <c r="V27" s="6">
        <v>0</v>
      </c>
      <c r="W27" s="90"/>
      <c r="X27" s="6">
        <v>0</v>
      </c>
      <c r="Y27" s="90"/>
      <c r="Z27" s="6">
        <v>0</v>
      </c>
      <c r="AA27" s="90"/>
      <c r="AB27" s="6">
        <f>SUM(V27,X27,Z27)</f>
        <v>0</v>
      </c>
      <c r="AC27" s="90"/>
      <c r="AD27" s="6">
        <f t="shared" ref="AD27:AD29" si="3">SUM(D27:T27,AB27)</f>
        <v>-270201</v>
      </c>
    </row>
    <row r="28" spans="1:30" ht="22.5" customHeight="1">
      <c r="A28" t="s">
        <v>210</v>
      </c>
      <c r="B28" s="53"/>
      <c r="C28" s="53"/>
      <c r="D28" s="10">
        <v>0</v>
      </c>
      <c r="E28" s="93"/>
      <c r="F28" s="10">
        <v>0</v>
      </c>
      <c r="G28" s="93"/>
      <c r="H28" s="10">
        <v>0</v>
      </c>
      <c r="I28" s="93"/>
      <c r="J28" s="10">
        <v>0</v>
      </c>
      <c r="K28" s="93"/>
      <c r="L28" s="10">
        <v>0</v>
      </c>
      <c r="M28" s="93"/>
      <c r="N28" s="10">
        <v>0</v>
      </c>
      <c r="O28" s="93"/>
      <c r="P28" s="10">
        <v>34765</v>
      </c>
      <c r="Q28" s="6"/>
      <c r="R28" s="10">
        <v>0</v>
      </c>
      <c r="S28" s="93"/>
      <c r="T28" s="10">
        <v>0</v>
      </c>
      <c r="U28" s="93"/>
      <c r="V28" s="10">
        <v>-34765</v>
      </c>
      <c r="W28" s="93"/>
      <c r="X28" s="10">
        <v>0</v>
      </c>
      <c r="Y28" s="93"/>
      <c r="Z28" s="10">
        <v>0</v>
      </c>
      <c r="AA28" s="93"/>
      <c r="AB28" s="10">
        <f>SUM(V28,X28,Z28)</f>
        <v>-34765</v>
      </c>
      <c r="AC28" s="14"/>
      <c r="AD28" s="10">
        <f t="shared" si="3"/>
        <v>0</v>
      </c>
    </row>
    <row r="29" spans="1:30" ht="22.5" customHeight="1" thickBot="1">
      <c r="A29" s="108" t="s">
        <v>295</v>
      </c>
      <c r="B29" s="108"/>
      <c r="C29" s="108"/>
      <c r="D29" s="165">
        <f>D20+D25+D14+D27+D28</f>
        <v>8611242</v>
      </c>
      <c r="E29" s="14"/>
      <c r="F29" s="165">
        <f>F20+F25+F14+F27+F28</f>
        <v>56408882</v>
      </c>
      <c r="G29" s="14"/>
      <c r="H29" s="165">
        <f>H20+H25+H14+H27+H28</f>
        <v>490423</v>
      </c>
      <c r="I29" s="14"/>
      <c r="J29" s="165">
        <f>J20+J25+J14+J27+J28</f>
        <v>3470021</v>
      </c>
      <c r="K29" s="14"/>
      <c r="L29" s="165">
        <f>L20+L25+L14+L27+L28</f>
        <v>929166</v>
      </c>
      <c r="M29" s="14"/>
      <c r="N29" s="165">
        <f>N20+N25+N14+N27+N28</f>
        <v>9754775</v>
      </c>
      <c r="O29" s="14"/>
      <c r="P29" s="165">
        <f>P20+P25+P14+P27+P28</f>
        <v>45727307</v>
      </c>
      <c r="Q29" s="14"/>
      <c r="R29" s="165">
        <f>R20+R25+R14+R27+R28</f>
        <v>-9754775</v>
      </c>
      <c r="S29" s="14"/>
      <c r="T29" s="165">
        <f>T20+T25+T14+T27+T28</f>
        <v>15000000</v>
      </c>
      <c r="U29" s="14"/>
      <c r="V29" s="165">
        <f>V20+V25+V14+V27+V28</f>
        <v>9650172</v>
      </c>
      <c r="W29" s="14"/>
      <c r="X29" s="165">
        <f>X20+X25+X14+X27+X28</f>
        <v>16366</v>
      </c>
      <c r="Y29" s="14"/>
      <c r="Z29" s="165">
        <f>Z20+Z25+Z14+Z27+Z28</f>
        <v>482967</v>
      </c>
      <c r="AA29" s="14"/>
      <c r="AB29" s="165">
        <f>AB20+AB25+AB14+AB27+AB28</f>
        <v>10149505</v>
      </c>
      <c r="AC29" s="14"/>
      <c r="AD29" s="165">
        <f t="shared" si="3"/>
        <v>140786546</v>
      </c>
    </row>
    <row r="30" spans="1:30" ht="22" thickTop="1"/>
    <row r="31" spans="1:30" ht="22.5" customHeight="1">
      <c r="A31" s="45" t="s">
        <v>296</v>
      </c>
      <c r="B31" s="108"/>
      <c r="C31" s="108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</row>
    <row r="32" spans="1:30" ht="22.5" customHeight="1">
      <c r="A32" s="108" t="s">
        <v>213</v>
      </c>
      <c r="B32" s="50"/>
      <c r="C32" s="50"/>
      <c r="D32" s="14">
        <v>8413569</v>
      </c>
      <c r="E32" s="93"/>
      <c r="F32" s="14">
        <v>55113998</v>
      </c>
      <c r="G32" s="93"/>
      <c r="H32" s="14">
        <v>490423</v>
      </c>
      <c r="I32" s="93"/>
      <c r="J32" s="14">
        <v>3470021</v>
      </c>
      <c r="K32" s="93"/>
      <c r="L32" s="14">
        <v>929166</v>
      </c>
      <c r="M32" s="93"/>
      <c r="N32" s="14">
        <v>3666565</v>
      </c>
      <c r="O32" s="93"/>
      <c r="P32" s="14">
        <v>45651693</v>
      </c>
      <c r="Q32" s="14"/>
      <c r="R32" s="14">
        <v>-3666565</v>
      </c>
      <c r="S32" s="93"/>
      <c r="T32" s="14">
        <v>26932000</v>
      </c>
      <c r="U32" s="93"/>
      <c r="V32" s="14">
        <v>9618597</v>
      </c>
      <c r="W32" s="93"/>
      <c r="X32" s="14">
        <v>-1497</v>
      </c>
      <c r="Y32" s="93"/>
      <c r="Z32" s="14">
        <v>418967</v>
      </c>
      <c r="AA32" s="93"/>
      <c r="AB32" s="14">
        <f>SUM(V32,X32,Z32)</f>
        <v>10036067</v>
      </c>
      <c r="AC32" s="14"/>
      <c r="AD32" s="14">
        <f>SUM(D32:T32,AB32)</f>
        <v>151036937</v>
      </c>
    </row>
    <row r="33" spans="1:30" ht="22.5" customHeight="1">
      <c r="A33" s="108" t="s">
        <v>205</v>
      </c>
      <c r="B33" s="108"/>
      <c r="C33" s="108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11"/>
      <c r="X33" s="11"/>
      <c r="Y33" s="11"/>
      <c r="Z33" s="11"/>
      <c r="AA33" s="11"/>
      <c r="AB33" s="93"/>
      <c r="AC33" s="93"/>
      <c r="AD33" s="93"/>
    </row>
    <row r="34" spans="1:30" ht="22.5" customHeight="1">
      <c r="A34" s="68" t="s">
        <v>216</v>
      </c>
      <c r="B34" s="68"/>
      <c r="C34" s="68"/>
      <c r="D34" s="6">
        <v>0</v>
      </c>
      <c r="E34" s="90"/>
      <c r="F34" s="6">
        <v>0</v>
      </c>
      <c r="G34" s="90"/>
      <c r="H34" s="6">
        <v>0</v>
      </c>
      <c r="I34" s="90"/>
      <c r="J34" s="6">
        <v>0</v>
      </c>
      <c r="K34" s="9"/>
      <c r="L34" s="6">
        <v>0</v>
      </c>
      <c r="M34" s="9"/>
      <c r="N34" s="6">
        <v>0</v>
      </c>
      <c r="O34" s="9"/>
      <c r="P34" s="6">
        <v>8676018</v>
      </c>
      <c r="Q34" s="6"/>
      <c r="R34" s="6">
        <v>0</v>
      </c>
      <c r="S34" s="90"/>
      <c r="T34" s="6">
        <v>0</v>
      </c>
      <c r="U34" s="90"/>
      <c r="V34" s="6">
        <v>0</v>
      </c>
      <c r="W34" s="9"/>
      <c r="X34" s="6">
        <v>0</v>
      </c>
      <c r="Y34" s="9"/>
      <c r="Z34" s="6">
        <v>0</v>
      </c>
      <c r="AA34" s="9"/>
      <c r="AB34" s="6">
        <f>SUM(V34,X34,Z34)</f>
        <v>0</v>
      </c>
      <c r="AC34" s="90"/>
      <c r="AD34" s="6">
        <f t="shared" ref="AD34:AD37" si="4">SUM(D34:T34,AB34)</f>
        <v>8676018</v>
      </c>
    </row>
    <row r="35" spans="1:30" ht="22.5" customHeight="1">
      <c r="A35" s="68" t="s">
        <v>206</v>
      </c>
      <c r="B35" s="68"/>
      <c r="C35" s="68"/>
      <c r="D35" s="6"/>
      <c r="E35" s="90"/>
      <c r="F35" s="6"/>
      <c r="G35" s="90"/>
      <c r="H35" s="6"/>
      <c r="I35" s="90"/>
      <c r="J35" s="6"/>
      <c r="K35" s="9"/>
      <c r="L35" s="6"/>
      <c r="M35" s="9"/>
      <c r="N35" s="6"/>
      <c r="O35" s="9"/>
      <c r="P35" s="6"/>
      <c r="Q35" s="6"/>
      <c r="R35" s="6"/>
      <c r="S35" s="90"/>
      <c r="T35" s="6"/>
      <c r="U35" s="90"/>
      <c r="V35" s="6"/>
      <c r="W35" s="9"/>
      <c r="X35" s="6"/>
      <c r="Y35" s="9"/>
      <c r="Z35" s="6"/>
      <c r="AA35" s="9"/>
      <c r="AB35" s="6"/>
      <c r="AC35" s="90"/>
      <c r="AD35" s="6"/>
    </row>
    <row r="36" spans="1:30" ht="22.5" customHeight="1">
      <c r="A36" s="111" t="s">
        <v>223</v>
      </c>
      <c r="B36" s="68"/>
      <c r="C36" s="68"/>
      <c r="D36" s="6">
        <v>0</v>
      </c>
      <c r="E36" s="90"/>
      <c r="F36" s="6">
        <v>0</v>
      </c>
      <c r="G36" s="90"/>
      <c r="H36" s="6">
        <v>0</v>
      </c>
      <c r="I36" s="90"/>
      <c r="J36" s="6">
        <v>0</v>
      </c>
      <c r="K36" s="9"/>
      <c r="L36" s="6">
        <v>0</v>
      </c>
      <c r="M36" s="9"/>
      <c r="N36" s="6">
        <v>0</v>
      </c>
      <c r="O36" s="9"/>
      <c r="P36" s="6">
        <v>0</v>
      </c>
      <c r="Q36" s="6"/>
      <c r="R36" s="6">
        <v>0</v>
      </c>
      <c r="S36" s="90"/>
      <c r="T36" s="6">
        <v>0</v>
      </c>
      <c r="U36" s="90"/>
      <c r="V36" s="6">
        <v>0</v>
      </c>
      <c r="W36" s="9"/>
      <c r="X36" s="6">
        <v>-5113</v>
      </c>
      <c r="Y36" s="9"/>
      <c r="Z36" s="6">
        <v>-29600</v>
      </c>
      <c r="AA36" s="9"/>
      <c r="AB36" s="6">
        <f>SUM(V36,X36,Z36)</f>
        <v>-34713</v>
      </c>
      <c r="AC36" s="90"/>
      <c r="AD36" s="6">
        <f t="shared" si="4"/>
        <v>-34713</v>
      </c>
    </row>
    <row r="37" spans="1:30" ht="22.5" customHeight="1">
      <c r="A37" s="50" t="s">
        <v>209</v>
      </c>
      <c r="B37" s="108"/>
      <c r="C37" s="108"/>
      <c r="D37" s="16">
        <f>SUM(D34:D36)</f>
        <v>0</v>
      </c>
      <c r="E37" s="93"/>
      <c r="F37" s="16">
        <f>SUM(F34:F36)</f>
        <v>0</v>
      </c>
      <c r="G37" s="93"/>
      <c r="H37" s="16">
        <f>SUM(H34:H36)</f>
        <v>0</v>
      </c>
      <c r="I37" s="93"/>
      <c r="J37" s="16">
        <f>SUM(J34:J36)</f>
        <v>0</v>
      </c>
      <c r="K37" s="93"/>
      <c r="L37" s="16">
        <f>SUM(L34:L36)</f>
        <v>0</v>
      </c>
      <c r="M37" s="93"/>
      <c r="N37" s="16">
        <f>SUM(N34:N36)</f>
        <v>0</v>
      </c>
      <c r="O37" s="93"/>
      <c r="P37" s="16">
        <f>SUM(P34:P36)</f>
        <v>8676018</v>
      </c>
      <c r="Q37" s="14"/>
      <c r="R37" s="16">
        <f>SUM(R34:R36)</f>
        <v>0</v>
      </c>
      <c r="S37" s="93"/>
      <c r="T37" s="16">
        <f>SUM(T34:T36)</f>
        <v>0</v>
      </c>
      <c r="U37" s="93"/>
      <c r="V37" s="16">
        <f>SUM(V34:V36)</f>
        <v>0</v>
      </c>
      <c r="W37" s="93"/>
      <c r="X37" s="16">
        <f>SUM(X34:X36)</f>
        <v>-5113</v>
      </c>
      <c r="Y37" s="93"/>
      <c r="Z37" s="16">
        <f>SUM(Z34:Z36)</f>
        <v>-29600</v>
      </c>
      <c r="AA37" s="93"/>
      <c r="AB37" s="16">
        <f>SUM(AB34:AB36)</f>
        <v>-34713</v>
      </c>
      <c r="AC37" s="93"/>
      <c r="AD37" s="16">
        <f t="shared" si="4"/>
        <v>8641305</v>
      </c>
    </row>
    <row r="38" spans="1:30" ht="22.5" customHeight="1">
      <c r="A38" s="68" t="s">
        <v>224</v>
      </c>
      <c r="B38" s="108"/>
      <c r="C38" s="108"/>
      <c r="D38" s="14"/>
      <c r="E38" s="93"/>
      <c r="F38" s="14"/>
      <c r="G38" s="93"/>
      <c r="H38" s="14"/>
      <c r="I38" s="93"/>
      <c r="J38" s="14"/>
      <c r="K38" s="93"/>
      <c r="L38" s="14"/>
      <c r="M38" s="93"/>
      <c r="N38" s="14"/>
      <c r="O38" s="93"/>
      <c r="P38" s="14"/>
      <c r="Q38" s="14"/>
      <c r="R38" s="14"/>
      <c r="S38" s="93"/>
      <c r="T38" s="14"/>
      <c r="U38" s="93"/>
      <c r="V38" s="14"/>
      <c r="W38" s="93"/>
      <c r="X38" s="14"/>
      <c r="Y38" s="93"/>
      <c r="Z38" s="14"/>
      <c r="AA38" s="93"/>
      <c r="AB38" s="14"/>
      <c r="AC38" s="93"/>
      <c r="AD38" s="14"/>
    </row>
    <row r="39" spans="1:30" ht="22.5" customHeight="1">
      <c r="A39" s="68" t="s">
        <v>294</v>
      </c>
      <c r="B39" s="108"/>
      <c r="C39" s="108"/>
      <c r="D39" s="6">
        <v>0</v>
      </c>
      <c r="E39" s="90"/>
      <c r="F39" s="6">
        <v>0</v>
      </c>
      <c r="G39" s="90"/>
      <c r="H39" s="6">
        <v>0</v>
      </c>
      <c r="I39" s="90"/>
      <c r="J39" s="6">
        <v>0</v>
      </c>
      <c r="K39" s="90"/>
      <c r="L39" s="6">
        <v>0</v>
      </c>
      <c r="M39" s="90"/>
      <c r="N39" s="6">
        <v>0</v>
      </c>
      <c r="O39" s="90"/>
      <c r="P39" s="6">
        <v>-538016</v>
      </c>
      <c r="Q39" s="6"/>
      <c r="R39" s="6">
        <v>0</v>
      </c>
      <c r="S39" s="90"/>
      <c r="T39" s="6">
        <v>0</v>
      </c>
      <c r="U39" s="90"/>
      <c r="V39" s="6">
        <v>0</v>
      </c>
      <c r="W39" s="90"/>
      <c r="X39" s="6">
        <v>0</v>
      </c>
      <c r="Y39" s="90"/>
      <c r="Z39" s="6">
        <v>0</v>
      </c>
      <c r="AA39" s="90"/>
      <c r="AB39" s="6">
        <f>SUM(V39,X39,Z39)</f>
        <v>0</v>
      </c>
      <c r="AC39" s="90"/>
      <c r="AD39" s="6">
        <f t="shared" ref="AD39:AD41" si="5">SUM(D39:T39,AB39)</f>
        <v>-538016</v>
      </c>
    </row>
    <row r="40" spans="1:30" ht="22.5" customHeight="1">
      <c r="A40" t="s">
        <v>210</v>
      </c>
      <c r="B40" s="53"/>
      <c r="C40" s="53"/>
      <c r="D40" s="10">
        <v>0</v>
      </c>
      <c r="E40" s="93"/>
      <c r="F40" s="10">
        <v>0</v>
      </c>
      <c r="G40" s="93"/>
      <c r="H40" s="10">
        <v>0</v>
      </c>
      <c r="I40" s="93"/>
      <c r="J40" s="10">
        <v>0</v>
      </c>
      <c r="K40" s="93"/>
      <c r="L40" s="10">
        <v>0</v>
      </c>
      <c r="M40" s="93"/>
      <c r="N40" s="10">
        <v>0</v>
      </c>
      <c r="O40" s="93"/>
      <c r="P40" s="10">
        <v>32988</v>
      </c>
      <c r="Q40" s="6"/>
      <c r="R40" s="10">
        <v>0</v>
      </c>
      <c r="S40" s="93"/>
      <c r="T40" s="10">
        <v>0</v>
      </c>
      <c r="U40" s="93"/>
      <c r="V40" s="10">
        <v>-32988</v>
      </c>
      <c r="W40" s="93"/>
      <c r="X40" s="10">
        <v>0</v>
      </c>
      <c r="Y40" s="93"/>
      <c r="Z40" s="10">
        <v>0</v>
      </c>
      <c r="AA40" s="93"/>
      <c r="AB40" s="10">
        <f>SUM(V40,X40,Z40)</f>
        <v>-32988</v>
      </c>
      <c r="AC40" s="14"/>
      <c r="AD40" s="10">
        <f t="shared" si="5"/>
        <v>0</v>
      </c>
    </row>
    <row r="41" spans="1:30" ht="22.5" customHeight="1" thickBot="1">
      <c r="A41" s="108" t="s">
        <v>297</v>
      </c>
      <c r="B41" s="108"/>
      <c r="C41" s="108"/>
      <c r="D41" s="165">
        <f>D37+D32+D39+D40</f>
        <v>8413569</v>
      </c>
      <c r="E41" s="14"/>
      <c r="F41" s="165">
        <f>F37+F32+F39+F40</f>
        <v>55113998</v>
      </c>
      <c r="G41" s="14"/>
      <c r="H41" s="165">
        <f>H37+H32+H39+H40</f>
        <v>490423</v>
      </c>
      <c r="I41" s="14"/>
      <c r="J41" s="165">
        <f>J37+J32+J39+J40</f>
        <v>3470021</v>
      </c>
      <c r="K41" s="14"/>
      <c r="L41" s="165">
        <f>L37+L32+L39+L40</f>
        <v>929166</v>
      </c>
      <c r="M41" s="14"/>
      <c r="N41" s="165">
        <f>N37+N32+N39+N40</f>
        <v>3666565</v>
      </c>
      <c r="O41" s="14"/>
      <c r="P41" s="165">
        <f>P37+P32+P39+P40</f>
        <v>53822683</v>
      </c>
      <c r="Q41" s="14"/>
      <c r="R41" s="165">
        <f>R37+R32+R39+R40</f>
        <v>-3666565</v>
      </c>
      <c r="S41" s="14"/>
      <c r="T41" s="165">
        <f>T37+T32+T39+T40</f>
        <v>26932000</v>
      </c>
      <c r="U41" s="14"/>
      <c r="V41" s="165">
        <f>V37+V32+V39+V40</f>
        <v>9585609</v>
      </c>
      <c r="W41" s="14"/>
      <c r="X41" s="165">
        <f>X37+X32+X39+X40</f>
        <v>-6610</v>
      </c>
      <c r="Y41" s="14"/>
      <c r="Z41" s="165">
        <f>Z37+Z32+Z39+Z40</f>
        <v>389367</v>
      </c>
      <c r="AA41" s="14"/>
      <c r="AB41" s="165">
        <f>AB37+AB32+AB39+AB40</f>
        <v>9968366</v>
      </c>
      <c r="AC41" s="14"/>
      <c r="AD41" s="165">
        <f t="shared" si="5"/>
        <v>159140226</v>
      </c>
    </row>
    <row r="42" spans="1:30" ht="22" thickTop="1"/>
  </sheetData>
  <mergeCells count="2">
    <mergeCell ref="D4:AD4"/>
    <mergeCell ref="V5:AB5"/>
  </mergeCells>
  <pageMargins left="0.77" right="0.77" top="0.48" bottom="0.5" header="0.5" footer="0.5"/>
  <pageSetup paperSize="9" scale="48" firstPageNumber="17" fitToHeight="0" orientation="landscape" useFirstPageNumber="1" r:id="rId1"/>
  <headerFooter alignWithMargins="0">
    <oddFooter>&amp;L  หมายเหตุประกอบงบการเงินเป็นส่วนหนึ่งของงบการเงินระหว่างกาลนี้
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17232-29BF-44E1-9730-CD2A237F1D8A}">
  <sheetPr>
    <pageSetUpPr fitToPage="1"/>
  </sheetPr>
  <dimension ref="A1:I127"/>
  <sheetViews>
    <sheetView view="pageBreakPreview" zoomScale="85" zoomScaleNormal="90" zoomScaleSheetLayoutView="85" workbookViewId="0">
      <selection activeCell="R19" sqref="R19"/>
    </sheetView>
  </sheetViews>
  <sheetFormatPr defaultColWidth="9.09765625" defaultRowHeight="23.25" customHeight="1"/>
  <cols>
    <col min="1" max="1" width="51" style="60" customWidth="1"/>
    <col min="2" max="2" width="8.3984375" style="53" customWidth="1"/>
    <col min="3" max="3" width="13.3984375" style="60" customWidth="1"/>
    <col min="4" max="4" width="0.8984375" style="60" customWidth="1"/>
    <col min="5" max="5" width="13.3984375" style="60" customWidth="1"/>
    <col min="6" max="6" width="0.8984375" style="60" customWidth="1"/>
    <col min="7" max="7" width="13.3984375" style="60" customWidth="1"/>
    <col min="8" max="8" width="0.8984375" style="60" customWidth="1"/>
    <col min="9" max="9" width="13.3984375" style="60" customWidth="1"/>
    <col min="10" max="16384" width="9.09765625" style="60"/>
  </cols>
  <sheetData>
    <row r="1" spans="1:9" ht="22.5" customHeight="1">
      <c r="A1" s="99" t="s">
        <v>0</v>
      </c>
      <c r="B1" s="100"/>
      <c r="G1" s="216"/>
      <c r="H1" s="216"/>
      <c r="I1" s="216"/>
    </row>
    <row r="2" spans="1:9" ht="22.5" customHeight="1">
      <c r="A2" s="99" t="s">
        <v>225</v>
      </c>
      <c r="B2" s="100"/>
      <c r="G2" s="216"/>
      <c r="H2" s="216"/>
      <c r="I2" s="216"/>
    </row>
    <row r="3" spans="1:9" ht="22.5" customHeight="1">
      <c r="A3" s="63"/>
      <c r="B3" s="46"/>
      <c r="H3" s="103"/>
      <c r="I3" s="39" t="s">
        <v>2</v>
      </c>
    </row>
    <row r="4" spans="1:9" ht="22.5" customHeight="1">
      <c r="A4" s="59"/>
      <c r="B4" s="60"/>
      <c r="C4" s="215" t="s">
        <v>3</v>
      </c>
      <c r="D4" s="215"/>
      <c r="E4" s="215"/>
      <c r="F4" s="63"/>
      <c r="G4" s="215" t="s">
        <v>4</v>
      </c>
      <c r="H4" s="215"/>
      <c r="I4" s="215"/>
    </row>
    <row r="5" spans="1:9" ht="22.5" customHeight="1">
      <c r="A5" s="59"/>
      <c r="B5" s="60"/>
      <c r="C5" s="212" t="s">
        <v>284</v>
      </c>
      <c r="D5" s="212"/>
      <c r="E5" s="212"/>
      <c r="F5"/>
      <c r="G5" s="212" t="s">
        <v>284</v>
      </c>
      <c r="H5" s="212"/>
      <c r="I5" s="212"/>
    </row>
    <row r="6" spans="1:9" ht="22.5" customHeight="1">
      <c r="A6" s="59"/>
      <c r="B6" s="60"/>
      <c r="C6" s="213" t="s">
        <v>278</v>
      </c>
      <c r="D6" s="213"/>
      <c r="E6" s="213"/>
      <c r="F6" s="155"/>
      <c r="G6" s="213" t="s">
        <v>278</v>
      </c>
      <c r="H6" s="213"/>
      <c r="I6" s="213"/>
    </row>
    <row r="7" spans="1:9" ht="22.5" customHeight="1">
      <c r="A7" s="59"/>
      <c r="B7" s="53" t="s">
        <v>6</v>
      </c>
      <c r="C7" s="87">
        <v>2567</v>
      </c>
      <c r="D7" s="86"/>
      <c r="E7" s="87">
        <v>2566</v>
      </c>
      <c r="F7" s="59"/>
      <c r="G7" s="87">
        <v>2567</v>
      </c>
      <c r="H7" s="86"/>
      <c r="I7" s="87">
        <v>2566</v>
      </c>
    </row>
    <row r="8" spans="1:9" ht="22.5" customHeight="1">
      <c r="A8" s="102" t="s">
        <v>226</v>
      </c>
      <c r="B8" s="91"/>
      <c r="C8" s="89"/>
      <c r="D8" s="89"/>
      <c r="E8" s="89"/>
      <c r="F8" s="89"/>
      <c r="G8" s="89"/>
      <c r="H8" s="89"/>
      <c r="I8" s="89"/>
    </row>
    <row r="9" spans="1:9" ht="22.5" customHeight="1">
      <c r="A9" t="s">
        <v>115</v>
      </c>
      <c r="C9" s="89">
        <v>9358325</v>
      </c>
      <c r="D9" s="89"/>
      <c r="E9" s="89">
        <v>-3070336</v>
      </c>
      <c r="F9" s="89"/>
      <c r="G9" s="4">
        <v>8676018</v>
      </c>
      <c r="H9" s="89"/>
      <c r="I9" s="89">
        <v>1417947</v>
      </c>
    </row>
    <row r="10" spans="1:9" ht="22.5" customHeight="1">
      <c r="A10" s="103" t="s">
        <v>298</v>
      </c>
      <c r="C10" s="89"/>
      <c r="D10" s="89"/>
      <c r="E10" s="89"/>
      <c r="F10" s="89"/>
      <c r="G10" s="89"/>
      <c r="H10" s="89"/>
      <c r="I10" s="89"/>
    </row>
    <row r="11" spans="1:9" ht="22.5" customHeight="1">
      <c r="A11" t="s">
        <v>227</v>
      </c>
      <c r="C11" s="89">
        <v>12064070</v>
      </c>
      <c r="D11" s="89"/>
      <c r="E11" s="89">
        <v>11597854</v>
      </c>
      <c r="F11" s="89"/>
      <c r="G11" s="89">
        <v>521539</v>
      </c>
      <c r="H11" s="89"/>
      <c r="I11" s="89">
        <v>586824</v>
      </c>
    </row>
    <row r="12" spans="1:9" ht="22.5" customHeight="1">
      <c r="A12" t="s">
        <v>228</v>
      </c>
      <c r="C12" s="89">
        <v>714874</v>
      </c>
      <c r="D12" s="89"/>
      <c r="E12" s="89">
        <v>652821</v>
      </c>
      <c r="F12" s="89"/>
      <c r="G12" s="89">
        <v>9664</v>
      </c>
      <c r="H12" s="89"/>
      <c r="I12" s="89">
        <v>2900</v>
      </c>
    </row>
    <row r="13" spans="1:9" ht="22.5" customHeight="1">
      <c r="A13" t="s">
        <v>229</v>
      </c>
      <c r="C13" s="89">
        <v>4307635</v>
      </c>
      <c r="D13" s="89"/>
      <c r="E13" s="89">
        <v>3914591</v>
      </c>
      <c r="F13" s="89"/>
      <c r="G13" s="89">
        <v>52925</v>
      </c>
      <c r="H13" s="89"/>
      <c r="I13" s="89">
        <v>32595</v>
      </c>
    </row>
    <row r="14" spans="1:9" ht="22.5" customHeight="1">
      <c r="A14" t="s">
        <v>230</v>
      </c>
      <c r="C14" s="89"/>
      <c r="D14" s="89"/>
      <c r="E14" s="89"/>
      <c r="F14" s="89"/>
      <c r="G14" s="89"/>
      <c r="H14" s="89"/>
      <c r="I14" s="89"/>
    </row>
    <row r="15" spans="1:9" ht="22.5" customHeight="1">
      <c r="A15" t="s">
        <v>276</v>
      </c>
      <c r="C15" s="89">
        <v>208920</v>
      </c>
      <c r="D15" s="89"/>
      <c r="E15" s="89">
        <v>27268</v>
      </c>
      <c r="G15" s="52">
        <v>-784</v>
      </c>
      <c r="I15" s="52">
        <v>1157</v>
      </c>
    </row>
    <row r="16" spans="1:9" ht="22.5" customHeight="1">
      <c r="A16" t="s">
        <v>336</v>
      </c>
      <c r="C16" s="89">
        <v>-64884</v>
      </c>
      <c r="D16" s="89"/>
      <c r="E16" s="89">
        <v>-73878</v>
      </c>
      <c r="F16" s="89"/>
      <c r="G16" s="89">
        <v>-22267</v>
      </c>
      <c r="H16" s="89"/>
      <c r="I16" s="89">
        <v>-3718</v>
      </c>
    </row>
    <row r="17" spans="1:9" ht="22.5" customHeight="1">
      <c r="A17" t="s">
        <v>97</v>
      </c>
      <c r="C17" s="89">
        <v>-893652</v>
      </c>
      <c r="D17" s="89"/>
      <c r="E17" s="89">
        <v>-545625</v>
      </c>
      <c r="F17" s="89"/>
      <c r="G17" s="89">
        <v>-528930</v>
      </c>
      <c r="H17" s="89"/>
      <c r="I17" s="89">
        <v>-294843</v>
      </c>
    </row>
    <row r="18" spans="1:9" ht="22.5" customHeight="1">
      <c r="A18" t="s">
        <v>98</v>
      </c>
      <c r="C18" s="89">
        <v>-12169</v>
      </c>
      <c r="D18" s="89"/>
      <c r="E18" s="89">
        <v>-12169</v>
      </c>
      <c r="F18" s="89"/>
      <c r="G18" s="89">
        <v>-9206639</v>
      </c>
      <c r="H18" s="89"/>
      <c r="I18" s="89">
        <v>-5074599</v>
      </c>
    </row>
    <row r="19" spans="1:9" ht="22.5" customHeight="1">
      <c r="A19" t="s">
        <v>231</v>
      </c>
      <c r="C19" s="89">
        <v>12457307</v>
      </c>
      <c r="D19" s="89"/>
      <c r="E19" s="89">
        <v>12225780</v>
      </c>
      <c r="F19" s="89"/>
      <c r="G19" s="89">
        <v>2870660</v>
      </c>
      <c r="H19" s="89"/>
      <c r="I19" s="89">
        <v>2627151</v>
      </c>
    </row>
    <row r="20" spans="1:9" ht="22.5" customHeight="1">
      <c r="A20" t="s">
        <v>232</v>
      </c>
      <c r="C20" s="89">
        <v>90767</v>
      </c>
      <c r="D20" s="89"/>
      <c r="E20" s="89">
        <v>-2190409</v>
      </c>
      <c r="F20" s="89"/>
      <c r="G20" s="30">
        <v>-636699</v>
      </c>
      <c r="H20" s="89"/>
      <c r="I20" s="30">
        <v>0</v>
      </c>
    </row>
    <row r="21" spans="1:9" ht="22.5" customHeight="1">
      <c r="A21" t="s">
        <v>233</v>
      </c>
      <c r="C21" s="30">
        <v>0</v>
      </c>
      <c r="D21" s="89"/>
      <c r="E21" s="30">
        <v>-47412</v>
      </c>
      <c r="F21" s="89"/>
      <c r="G21" s="30">
        <v>0</v>
      </c>
      <c r="H21" s="89"/>
      <c r="I21" s="30">
        <v>0</v>
      </c>
    </row>
    <row r="22" spans="1:9" ht="22.5" customHeight="1">
      <c r="A22" t="s">
        <v>64</v>
      </c>
      <c r="C22" s="89">
        <v>386111</v>
      </c>
      <c r="D22" s="189"/>
      <c r="E22" s="89">
        <v>438529</v>
      </c>
      <c r="F22" s="189"/>
      <c r="G22" s="162">
        <v>94503</v>
      </c>
      <c r="H22" s="189"/>
      <c r="I22" s="162">
        <v>95781</v>
      </c>
    </row>
    <row r="23" spans="1:9" ht="22.5" customHeight="1">
      <c r="A23" t="s">
        <v>299</v>
      </c>
      <c r="C23" s="89"/>
      <c r="D23" s="189"/>
      <c r="E23" s="89"/>
      <c r="F23" s="189"/>
      <c r="G23" s="162"/>
      <c r="H23" s="189"/>
      <c r="I23" s="162"/>
    </row>
    <row r="24" spans="1:9" ht="22.5" customHeight="1">
      <c r="A24" t="s">
        <v>314</v>
      </c>
      <c r="C24" s="89">
        <v>59776</v>
      </c>
      <c r="D24" s="189"/>
      <c r="E24" s="89">
        <v>-82773</v>
      </c>
      <c r="F24" s="89"/>
      <c r="G24" s="190">
        <v>-2130</v>
      </c>
      <c r="H24" s="89"/>
      <c r="I24" s="190">
        <v>9483</v>
      </c>
    </row>
    <row r="25" spans="1:9" ht="22.5" customHeight="1">
      <c r="A25" t="s">
        <v>107</v>
      </c>
      <c r="C25" s="4">
        <v>115558</v>
      </c>
      <c r="D25" s="89"/>
      <c r="E25" s="30">
        <v>0</v>
      </c>
      <c r="F25" s="89"/>
      <c r="G25" s="4">
        <v>-53693</v>
      </c>
      <c r="H25" s="89"/>
      <c r="I25" s="4">
        <v>1500000</v>
      </c>
    </row>
    <row r="26" spans="1:9" ht="22.5" customHeight="1">
      <c r="A26" t="s">
        <v>234</v>
      </c>
      <c r="C26" s="30">
        <v>-202578</v>
      </c>
      <c r="D26" s="89"/>
      <c r="E26" s="52">
        <v>168779</v>
      </c>
      <c r="F26" s="89"/>
      <c r="G26" s="89">
        <v>-1243128</v>
      </c>
      <c r="H26" s="89"/>
      <c r="I26" s="89">
        <v>-247026</v>
      </c>
    </row>
    <row r="27" spans="1:9" ht="22.5" customHeight="1">
      <c r="A27" t="s">
        <v>300</v>
      </c>
      <c r="C27" s="89">
        <v>-1891740</v>
      </c>
      <c r="D27" s="89"/>
      <c r="E27" s="89">
        <v>-1574204</v>
      </c>
      <c r="F27" s="89"/>
      <c r="G27" s="30">
        <v>0</v>
      </c>
      <c r="H27" s="89"/>
      <c r="I27" s="30">
        <v>0</v>
      </c>
    </row>
    <row r="28" spans="1:9" ht="22.5" customHeight="1">
      <c r="A28" t="s">
        <v>235</v>
      </c>
      <c r="C28" s="89"/>
      <c r="D28" s="89"/>
      <c r="E28" s="89"/>
      <c r="F28" s="89"/>
      <c r="G28" s="30"/>
      <c r="H28" s="89"/>
      <c r="I28" s="30"/>
    </row>
    <row r="29" spans="1:9" ht="22.5" customHeight="1">
      <c r="A29" t="s">
        <v>112</v>
      </c>
      <c r="B29" s="53">
        <v>5</v>
      </c>
      <c r="C29" s="89">
        <v>-5144129</v>
      </c>
      <c r="D29" s="89"/>
      <c r="E29" s="89">
        <v>1980506</v>
      </c>
      <c r="F29" s="89"/>
      <c r="G29" s="30">
        <v>0</v>
      </c>
      <c r="H29" s="89"/>
      <c r="I29" s="30">
        <v>0</v>
      </c>
    </row>
    <row r="30" spans="1:9" ht="22.5" customHeight="1">
      <c r="A30" t="s">
        <v>236</v>
      </c>
      <c r="C30" s="191">
        <v>2596374</v>
      </c>
      <c r="D30" s="89"/>
      <c r="E30" s="191">
        <v>552436</v>
      </c>
      <c r="F30" s="89"/>
      <c r="G30" s="5">
        <v>-127225</v>
      </c>
      <c r="H30" s="89"/>
      <c r="I30" s="5">
        <v>-355076</v>
      </c>
    </row>
    <row r="31" spans="1:9" ht="22.5" customHeight="1">
      <c r="A31"/>
      <c r="C31" s="4">
        <f>SUM(C9:C30)</f>
        <v>34150565</v>
      </c>
      <c r="D31" s="52"/>
      <c r="E31" s="4">
        <f>SUM(E9:E30)</f>
        <v>23961758</v>
      </c>
      <c r="F31" s="52"/>
      <c r="G31" s="4">
        <f>SUM(G9:G30)</f>
        <v>403814</v>
      </c>
      <c r="H31" s="52"/>
      <c r="I31" s="4">
        <f>SUM(I9:I30)</f>
        <v>298576</v>
      </c>
    </row>
    <row r="32" spans="1:9" ht="22.5" customHeight="1">
      <c r="A32"/>
      <c r="C32" s="30"/>
      <c r="D32" s="89"/>
      <c r="E32" s="30"/>
      <c r="F32" s="89"/>
      <c r="G32" s="30"/>
      <c r="H32" s="89"/>
      <c r="I32" s="30"/>
    </row>
    <row r="33" spans="1:9" ht="22.5" customHeight="1">
      <c r="A33" s="99" t="s">
        <v>0</v>
      </c>
      <c r="B33" s="100"/>
      <c r="G33" s="216"/>
      <c r="H33" s="216"/>
      <c r="I33" s="216"/>
    </row>
    <row r="34" spans="1:9" ht="22.5" customHeight="1">
      <c r="A34" s="99" t="s">
        <v>225</v>
      </c>
      <c r="B34" s="100"/>
      <c r="G34" s="216"/>
      <c r="H34" s="216"/>
      <c r="I34" s="216"/>
    </row>
    <row r="35" spans="1:9" ht="22.5" customHeight="1">
      <c r="A35" s="63"/>
      <c r="B35" s="46"/>
      <c r="H35" s="103"/>
      <c r="I35" s="39" t="s">
        <v>2</v>
      </c>
    </row>
    <row r="36" spans="1:9" ht="22.5" customHeight="1">
      <c r="A36" s="59"/>
      <c r="B36" s="60"/>
      <c r="C36" s="215" t="s">
        <v>3</v>
      </c>
      <c r="D36" s="215"/>
      <c r="E36" s="215"/>
      <c r="F36" s="63"/>
      <c r="G36" s="215" t="s">
        <v>4</v>
      </c>
      <c r="H36" s="215"/>
      <c r="I36" s="215"/>
    </row>
    <row r="37" spans="1:9" ht="22.5" customHeight="1">
      <c r="A37" s="59"/>
      <c r="B37" s="60"/>
      <c r="C37" s="212" t="s">
        <v>284</v>
      </c>
      <c r="D37" s="212"/>
      <c r="E37" s="212"/>
      <c r="F37"/>
      <c r="G37" s="212" t="s">
        <v>284</v>
      </c>
      <c r="H37" s="212"/>
      <c r="I37" s="212"/>
    </row>
    <row r="38" spans="1:9" ht="22.5" customHeight="1">
      <c r="A38" s="59"/>
      <c r="B38" s="60"/>
      <c r="C38" s="213" t="s">
        <v>278</v>
      </c>
      <c r="D38" s="213"/>
      <c r="E38" s="213"/>
      <c r="F38" s="155"/>
      <c r="G38" s="213" t="s">
        <v>278</v>
      </c>
      <c r="H38" s="213"/>
      <c r="I38" s="213"/>
    </row>
    <row r="39" spans="1:9" ht="22.5" customHeight="1">
      <c r="A39" s="59"/>
      <c r="C39" s="87">
        <v>2567</v>
      </c>
      <c r="D39" s="86"/>
      <c r="E39" s="87">
        <v>2566</v>
      </c>
      <c r="F39" s="59"/>
      <c r="G39" s="87">
        <v>2567</v>
      </c>
      <c r="H39" s="86"/>
      <c r="I39" s="87">
        <v>2566</v>
      </c>
    </row>
    <row r="40" spans="1:9" ht="22.5" customHeight="1">
      <c r="A40" s="102" t="s">
        <v>237</v>
      </c>
      <c r="C40" s="218"/>
      <c r="D40" s="218"/>
      <c r="E40" s="218"/>
      <c r="F40" s="218"/>
      <c r="G40" s="218"/>
      <c r="H40" s="218"/>
      <c r="I40" s="218"/>
    </row>
    <row r="41" spans="1:9" ht="22.5" customHeight="1">
      <c r="A41" s="103" t="s">
        <v>238</v>
      </c>
      <c r="C41" s="89"/>
      <c r="D41" s="89"/>
      <c r="E41" s="89"/>
      <c r="F41" s="89"/>
      <c r="G41" s="89"/>
      <c r="H41" s="89"/>
      <c r="I41" s="89"/>
    </row>
    <row r="42" spans="1:9" ht="22.5" customHeight="1">
      <c r="A42" t="s">
        <v>239</v>
      </c>
      <c r="C42" s="89">
        <v>1273185</v>
      </c>
      <c r="D42" s="89"/>
      <c r="E42" s="89">
        <v>2925707</v>
      </c>
      <c r="F42" s="89"/>
      <c r="G42" s="52">
        <v>822380</v>
      </c>
      <c r="H42" s="89"/>
      <c r="I42" s="52">
        <v>-447723</v>
      </c>
    </row>
    <row r="43" spans="1:9" ht="22.5" customHeight="1">
      <c r="A43" s="60" t="s">
        <v>19</v>
      </c>
      <c r="C43" s="89">
        <v>3363344</v>
      </c>
      <c r="D43" s="89"/>
      <c r="E43" s="89">
        <v>1646665</v>
      </c>
      <c r="F43" s="89"/>
      <c r="G43" s="89">
        <v>-273879</v>
      </c>
      <c r="H43" s="89"/>
      <c r="I43" s="89">
        <v>-488705</v>
      </c>
    </row>
    <row r="44" spans="1:9" ht="22.5" customHeight="1">
      <c r="A44" t="s">
        <v>240</v>
      </c>
      <c r="C44" s="89">
        <v>-1119329</v>
      </c>
      <c r="D44" s="89"/>
      <c r="E44" s="89">
        <v>-6869365</v>
      </c>
      <c r="F44" s="89"/>
      <c r="G44" s="89">
        <v>-102450</v>
      </c>
      <c r="H44" s="89"/>
      <c r="I44" s="89">
        <v>1424</v>
      </c>
    </row>
    <row r="45" spans="1:9" ht="22.5" customHeight="1">
      <c r="A45" t="s">
        <v>22</v>
      </c>
      <c r="B45" s="192"/>
      <c r="C45" s="89">
        <v>-626176</v>
      </c>
      <c r="D45" s="89"/>
      <c r="E45" s="89">
        <v>1846579</v>
      </c>
      <c r="F45" s="89"/>
      <c r="G45" s="52">
        <v>-53738</v>
      </c>
      <c r="H45" s="89"/>
      <c r="I45" s="52">
        <v>-58095</v>
      </c>
    </row>
    <row r="46" spans="1:9" ht="22.5" customHeight="1">
      <c r="A46" t="s">
        <v>40</v>
      </c>
      <c r="B46" s="193"/>
      <c r="C46" s="89">
        <v>38189</v>
      </c>
      <c r="D46" s="89"/>
      <c r="E46" s="89">
        <v>-171446</v>
      </c>
      <c r="F46" s="89"/>
      <c r="G46" s="89">
        <v>5378</v>
      </c>
      <c r="H46" s="89"/>
      <c r="I46" s="89">
        <v>-490</v>
      </c>
    </row>
    <row r="47" spans="1:9" ht="22.5" customHeight="1">
      <c r="A47" s="60" t="s">
        <v>241</v>
      </c>
      <c r="C47" s="89">
        <v>-2558693</v>
      </c>
      <c r="D47" s="89"/>
      <c r="E47" s="89">
        <v>-9907997</v>
      </c>
      <c r="F47" s="89"/>
      <c r="G47" s="89">
        <v>-120405</v>
      </c>
      <c r="H47" s="89"/>
      <c r="I47" s="89">
        <v>-300867</v>
      </c>
    </row>
    <row r="48" spans="1:9" ht="22.5" customHeight="1">
      <c r="A48" t="s">
        <v>57</v>
      </c>
      <c r="C48" s="52">
        <v>511007</v>
      </c>
      <c r="D48" s="89"/>
      <c r="E48" s="52">
        <v>-430518</v>
      </c>
      <c r="F48" s="89"/>
      <c r="G48" s="190">
        <v>177759</v>
      </c>
      <c r="H48" s="89"/>
      <c r="I48" s="190">
        <v>290386</v>
      </c>
    </row>
    <row r="49" spans="1:9" ht="22.5" customHeight="1">
      <c r="A49" t="s">
        <v>242</v>
      </c>
      <c r="C49" s="89">
        <v>-109580</v>
      </c>
      <c r="D49" s="89"/>
      <c r="E49" s="89">
        <v>-90834</v>
      </c>
      <c r="F49" s="89"/>
      <c r="G49" s="190">
        <v>-31537</v>
      </c>
      <c r="H49" s="89"/>
      <c r="I49" s="190">
        <v>-15930</v>
      </c>
    </row>
    <row r="50" spans="1:9" ht="22.5" customHeight="1">
      <c r="A50" s="60" t="s">
        <v>243</v>
      </c>
      <c r="C50" s="191">
        <v>-2466995</v>
      </c>
      <c r="D50" s="89"/>
      <c r="E50" s="191">
        <v>-2735581</v>
      </c>
      <c r="F50" s="89"/>
      <c r="G50" s="194">
        <v>-1617</v>
      </c>
      <c r="H50" s="195"/>
      <c r="I50" s="194">
        <v>-3433</v>
      </c>
    </row>
    <row r="51" spans="1:9" ht="22.5" customHeight="1">
      <c r="A51" s="46" t="s">
        <v>244</v>
      </c>
      <c r="B51" s="91"/>
      <c r="C51" s="196">
        <f>SUM(C42:C50)+C31</f>
        <v>32455517</v>
      </c>
      <c r="D51" s="79"/>
      <c r="E51" s="196">
        <f>SUM(E42:E50)+E31</f>
        <v>10174968</v>
      </c>
      <c r="F51" s="79"/>
      <c r="G51" s="196">
        <f>SUM(G42:G50)+G31</f>
        <v>825705</v>
      </c>
      <c r="H51" s="79"/>
      <c r="I51" s="196">
        <f>SUM(I42:I50)+I31</f>
        <v>-724857</v>
      </c>
    </row>
    <row r="52" spans="1:9" ht="22.5" customHeight="1">
      <c r="A52" s="46"/>
      <c r="B52" s="91"/>
      <c r="C52" s="79"/>
      <c r="D52" s="79"/>
      <c r="E52" s="79"/>
      <c r="F52" s="79"/>
      <c r="G52" s="79"/>
      <c r="H52" s="79"/>
      <c r="I52" s="79"/>
    </row>
    <row r="53" spans="1:9" ht="22.5" customHeight="1">
      <c r="A53" s="102" t="s">
        <v>245</v>
      </c>
      <c r="B53" s="91"/>
      <c r="C53" s="89"/>
      <c r="D53" s="89"/>
      <c r="E53" s="89"/>
      <c r="F53" s="89"/>
      <c r="G53" s="89"/>
      <c r="H53" s="89"/>
      <c r="I53" s="89"/>
    </row>
    <row r="54" spans="1:9" ht="22.5" customHeight="1">
      <c r="A54" s="60" t="s">
        <v>246</v>
      </c>
      <c r="C54" s="89">
        <v>741802</v>
      </c>
      <c r="D54" s="89"/>
      <c r="E54" s="89">
        <v>599286</v>
      </c>
      <c r="F54" s="89"/>
      <c r="G54" s="89">
        <v>89355</v>
      </c>
      <c r="H54" s="89"/>
      <c r="I54" s="89">
        <v>195541</v>
      </c>
    </row>
    <row r="55" spans="1:9" ht="22.5" customHeight="1">
      <c r="A55" s="60" t="s">
        <v>98</v>
      </c>
      <c r="C55" s="162">
        <v>3959490</v>
      </c>
      <c r="D55" s="89"/>
      <c r="E55" s="162">
        <v>3956422</v>
      </c>
      <c r="F55" s="89"/>
      <c r="G55" s="162">
        <v>458332</v>
      </c>
      <c r="H55" s="89"/>
      <c r="I55" s="162">
        <v>5074599</v>
      </c>
    </row>
    <row r="56" spans="1:9" ht="22.5" customHeight="1">
      <c r="A56" t="s">
        <v>326</v>
      </c>
      <c r="C56" s="29">
        <v>-5972</v>
      </c>
      <c r="D56" s="89"/>
      <c r="E56" s="29">
        <v>0</v>
      </c>
      <c r="F56" s="89"/>
      <c r="G56" s="29">
        <v>-2210548</v>
      </c>
      <c r="H56" s="89"/>
      <c r="I56" s="29">
        <v>-1599600</v>
      </c>
    </row>
    <row r="57" spans="1:9" ht="22.5" customHeight="1">
      <c r="A57" s="68" t="s">
        <v>247</v>
      </c>
      <c r="C57" s="29">
        <v>0</v>
      </c>
      <c r="D57" s="89"/>
      <c r="E57" s="29">
        <v>42167</v>
      </c>
      <c r="F57" s="89"/>
      <c r="G57" s="29">
        <v>0</v>
      </c>
      <c r="H57" s="89"/>
      <c r="I57" s="29">
        <v>0</v>
      </c>
    </row>
    <row r="58" spans="1:9" ht="22.5" customHeight="1">
      <c r="A58" t="s">
        <v>324</v>
      </c>
      <c r="C58" s="167">
        <v>-401729</v>
      </c>
      <c r="D58" s="89"/>
      <c r="E58" s="167">
        <v>1207226</v>
      </c>
      <c r="F58" s="89"/>
      <c r="G58" s="29">
        <v>0</v>
      </c>
      <c r="H58" s="89"/>
      <c r="I58" s="29">
        <v>0</v>
      </c>
    </row>
    <row r="59" spans="1:9" ht="22.5" customHeight="1">
      <c r="A59" t="s">
        <v>248</v>
      </c>
      <c r="C59" s="89">
        <v>-199981</v>
      </c>
      <c r="D59" s="89"/>
      <c r="E59" s="89">
        <v>-6503933</v>
      </c>
      <c r="F59" s="89"/>
      <c r="G59" s="29">
        <v>-238869</v>
      </c>
      <c r="H59" s="89"/>
      <c r="I59" s="89">
        <v>-3175182</v>
      </c>
    </row>
    <row r="60" spans="1:9" ht="22.5" customHeight="1">
      <c r="A60" t="s">
        <v>249</v>
      </c>
      <c r="C60" s="29">
        <v>0</v>
      </c>
      <c r="D60" s="89"/>
      <c r="E60" s="52">
        <v>5254023</v>
      </c>
      <c r="F60" s="89"/>
      <c r="G60" s="29">
        <v>0</v>
      </c>
      <c r="H60" s="89"/>
      <c r="I60" s="29">
        <v>0</v>
      </c>
    </row>
    <row r="61" spans="1:9" ht="22.5" customHeight="1">
      <c r="A61" t="s">
        <v>313</v>
      </c>
      <c r="B61" s="202"/>
      <c r="C61" s="29">
        <v>492217</v>
      </c>
      <c r="D61" s="89"/>
      <c r="E61" s="29">
        <v>0</v>
      </c>
      <c r="F61" s="89"/>
      <c r="G61" s="29">
        <v>0</v>
      </c>
      <c r="H61" s="89"/>
      <c r="I61" s="29">
        <v>0</v>
      </c>
    </row>
    <row r="62" spans="1:9" ht="22.5" customHeight="1">
      <c r="A62" t="s">
        <v>250</v>
      </c>
      <c r="C62" s="29">
        <v>0</v>
      </c>
      <c r="D62" s="89"/>
      <c r="E62" s="29">
        <v>0</v>
      </c>
      <c r="F62" s="89"/>
      <c r="G62" s="29">
        <v>120000</v>
      </c>
      <c r="H62" s="89"/>
      <c r="I62" s="29">
        <v>53368000</v>
      </c>
    </row>
    <row r="63" spans="1:9" ht="22.5" customHeight="1">
      <c r="A63" t="s">
        <v>301</v>
      </c>
      <c r="C63" s="29">
        <v>0</v>
      </c>
      <c r="D63" s="89"/>
      <c r="E63" s="29">
        <v>0</v>
      </c>
      <c r="F63" s="89"/>
      <c r="G63" s="29">
        <v>0</v>
      </c>
      <c r="H63" s="89"/>
      <c r="I63" s="29">
        <v>-50000000</v>
      </c>
    </row>
    <row r="64" spans="1:9" ht="22.5" customHeight="1">
      <c r="A64" t="s">
        <v>302</v>
      </c>
      <c r="C64" s="89">
        <v>-7344149</v>
      </c>
      <c r="D64" s="89"/>
      <c r="E64" s="89">
        <v>-9914053</v>
      </c>
      <c r="F64" s="89"/>
      <c r="G64" s="89">
        <v>-186961</v>
      </c>
      <c r="H64" s="89"/>
      <c r="I64" s="89">
        <v>-275610</v>
      </c>
    </row>
    <row r="65" spans="1:9" ht="22.5" customHeight="1">
      <c r="A65" t="s">
        <v>251</v>
      </c>
      <c r="C65" s="29">
        <v>1028144</v>
      </c>
      <c r="E65" s="89">
        <v>182525</v>
      </c>
      <c r="F65" s="89"/>
      <c r="G65" s="89">
        <v>1173</v>
      </c>
      <c r="H65" s="89"/>
      <c r="I65" s="89">
        <v>796</v>
      </c>
    </row>
    <row r="66" spans="1:9" ht="22.5" customHeight="1">
      <c r="A66" t="s">
        <v>321</v>
      </c>
      <c r="B66" s="206"/>
      <c r="C66" s="29">
        <v>-288241</v>
      </c>
      <c r="E66" s="89">
        <v>-349335</v>
      </c>
      <c r="F66" s="89"/>
      <c r="G66" s="89">
        <v>-1068</v>
      </c>
      <c r="H66" s="89"/>
      <c r="I66" s="89">
        <v>-3200</v>
      </c>
    </row>
    <row r="67" spans="1:9" ht="22.5" customHeight="1">
      <c r="A67" t="s">
        <v>327</v>
      </c>
      <c r="C67" s="15">
        <v>26924</v>
      </c>
      <c r="D67" s="89"/>
      <c r="E67" s="15">
        <v>1006</v>
      </c>
      <c r="F67" s="89"/>
      <c r="G67" s="15">
        <v>0</v>
      </c>
      <c r="H67" s="89"/>
      <c r="I67" s="15">
        <v>0</v>
      </c>
    </row>
    <row r="68" spans="1:9" ht="22.5" customHeight="1">
      <c r="A68" s="46" t="s">
        <v>252</v>
      </c>
      <c r="B68" s="91"/>
      <c r="C68" s="13">
        <f>SUM(C54:C67)</f>
        <v>-1991495</v>
      </c>
      <c r="D68" s="79"/>
      <c r="E68" s="13">
        <f>SUM(E54:E67)</f>
        <v>-5524666</v>
      </c>
      <c r="F68" s="79"/>
      <c r="G68" s="13">
        <f>SUM(G54:G67)</f>
        <v>-1968586</v>
      </c>
      <c r="H68" s="79"/>
      <c r="I68" s="13">
        <f>SUM(I54:I67)</f>
        <v>3585344</v>
      </c>
    </row>
    <row r="69" spans="1:9" ht="22.5" customHeight="1">
      <c r="A69" s="46"/>
      <c r="B69" s="91"/>
      <c r="C69" s="14"/>
      <c r="D69" s="79"/>
      <c r="E69" s="14"/>
      <c r="F69" s="79"/>
      <c r="G69" s="14"/>
      <c r="H69" s="79"/>
      <c r="I69" s="14"/>
    </row>
    <row r="70" spans="1:9" ht="22.5" customHeight="1">
      <c r="A70" s="99" t="s">
        <v>0</v>
      </c>
      <c r="B70" s="100"/>
      <c r="G70" s="216"/>
      <c r="H70" s="216"/>
      <c r="I70" s="216"/>
    </row>
    <row r="71" spans="1:9" ht="22.5" customHeight="1">
      <c r="A71" s="99" t="s">
        <v>225</v>
      </c>
      <c r="B71" s="100"/>
      <c r="G71" s="216"/>
      <c r="H71" s="216"/>
      <c r="I71" s="216"/>
    </row>
    <row r="72" spans="1:9" ht="22.5" customHeight="1">
      <c r="A72" s="63"/>
      <c r="B72" s="46"/>
      <c r="H72" s="103"/>
      <c r="I72" s="39" t="s">
        <v>2</v>
      </c>
    </row>
    <row r="73" spans="1:9" ht="22.5" customHeight="1">
      <c r="A73" s="59"/>
      <c r="B73" s="60"/>
      <c r="C73" s="215" t="s">
        <v>3</v>
      </c>
      <c r="D73" s="215"/>
      <c r="E73" s="215"/>
      <c r="F73" s="63"/>
      <c r="G73" s="215" t="s">
        <v>4</v>
      </c>
      <c r="H73" s="215"/>
      <c r="I73" s="215"/>
    </row>
    <row r="74" spans="1:9" ht="22.5" customHeight="1">
      <c r="A74" s="59"/>
      <c r="B74" s="60"/>
      <c r="C74" s="212" t="s">
        <v>284</v>
      </c>
      <c r="D74" s="212"/>
      <c r="E74" s="212"/>
      <c r="F74"/>
      <c r="G74" s="212" t="s">
        <v>284</v>
      </c>
      <c r="H74" s="212"/>
      <c r="I74" s="212"/>
    </row>
    <row r="75" spans="1:9" ht="22.5" customHeight="1">
      <c r="A75" s="59"/>
      <c r="B75" s="60"/>
      <c r="C75" s="213" t="s">
        <v>278</v>
      </c>
      <c r="D75" s="213"/>
      <c r="E75" s="213"/>
      <c r="F75" s="155"/>
      <c r="G75" s="213" t="s">
        <v>278</v>
      </c>
      <c r="H75" s="213"/>
      <c r="I75" s="213"/>
    </row>
    <row r="76" spans="1:9" ht="22.5" customHeight="1">
      <c r="A76" s="59"/>
      <c r="C76" s="87">
        <v>2567</v>
      </c>
      <c r="D76" s="86"/>
      <c r="E76" s="87">
        <v>2566</v>
      </c>
      <c r="F76" s="59"/>
      <c r="G76" s="87">
        <v>2567</v>
      </c>
      <c r="H76" s="86"/>
      <c r="I76" s="87">
        <v>2566</v>
      </c>
    </row>
    <row r="77" spans="1:9" ht="22.5" customHeight="1">
      <c r="A77" s="102" t="s">
        <v>253</v>
      </c>
      <c r="B77" s="91"/>
      <c r="C77" s="89"/>
      <c r="D77" s="89"/>
      <c r="E77" s="89"/>
      <c r="F77" s="89"/>
      <c r="G77" s="89"/>
      <c r="H77" s="89"/>
      <c r="I77" s="89"/>
    </row>
    <row r="78" spans="1:9" ht="22.5" customHeight="1">
      <c r="A78" t="s">
        <v>254</v>
      </c>
      <c r="C78" s="89">
        <v>-8838355</v>
      </c>
      <c r="D78" s="89"/>
      <c r="E78" s="89">
        <v>-1990434</v>
      </c>
      <c r="F78" s="89"/>
      <c r="G78" s="29">
        <v>0</v>
      </c>
      <c r="H78" s="89"/>
      <c r="I78" s="29">
        <v>0</v>
      </c>
    </row>
    <row r="79" spans="1:9" ht="22.5" customHeight="1">
      <c r="A79" t="s">
        <v>255</v>
      </c>
      <c r="C79" s="52">
        <v>219564</v>
      </c>
      <c r="D79" s="89"/>
      <c r="E79" s="52">
        <v>24184656</v>
      </c>
      <c r="F79" s="89"/>
      <c r="G79" s="29">
        <v>-2492906</v>
      </c>
      <c r="H79" s="89"/>
      <c r="I79" s="29">
        <v>11517678</v>
      </c>
    </row>
    <row r="80" spans="1:9" ht="22.5" customHeight="1">
      <c r="A80" t="s">
        <v>256</v>
      </c>
      <c r="C80" s="52"/>
      <c r="D80" s="89"/>
      <c r="E80" s="52"/>
      <c r="F80" s="89"/>
      <c r="G80" s="29"/>
      <c r="H80" s="89"/>
      <c r="I80" s="29"/>
    </row>
    <row r="81" spans="1:9" ht="22.5" customHeight="1">
      <c r="A81" t="s">
        <v>257</v>
      </c>
      <c r="C81" s="162">
        <v>120605</v>
      </c>
      <c r="D81" s="89"/>
      <c r="E81" s="162">
        <v>-53969</v>
      </c>
      <c r="F81" s="89"/>
      <c r="G81" s="29">
        <v>8960000</v>
      </c>
      <c r="H81" s="89"/>
      <c r="I81" s="29">
        <v>2450000</v>
      </c>
    </row>
    <row r="82" spans="1:9" ht="22.5" customHeight="1">
      <c r="A82" t="s">
        <v>258</v>
      </c>
      <c r="C82" s="29">
        <v>-3005699</v>
      </c>
      <c r="D82" s="89"/>
      <c r="E82" s="29">
        <v>-2784952</v>
      </c>
      <c r="F82" s="89"/>
      <c r="G82" s="29">
        <v>-117677</v>
      </c>
      <c r="H82" s="89"/>
      <c r="I82" s="29">
        <v>-152144</v>
      </c>
    </row>
    <row r="83" spans="1:9" ht="22.5" customHeight="1">
      <c r="A83" s="60" t="s">
        <v>259</v>
      </c>
      <c r="C83" s="162">
        <v>17134183</v>
      </c>
      <c r="D83" s="89"/>
      <c r="E83" s="162">
        <v>14141637</v>
      </c>
      <c r="F83" s="89"/>
      <c r="G83" s="29">
        <v>0</v>
      </c>
      <c r="H83" s="89"/>
      <c r="I83" s="29">
        <v>0</v>
      </c>
    </row>
    <row r="84" spans="1:9" ht="22.5" customHeight="1">
      <c r="A84" s="60" t="s">
        <v>260</v>
      </c>
      <c r="C84" s="89">
        <v>-16976889</v>
      </c>
      <c r="D84" s="89"/>
      <c r="E84" s="89">
        <v>-25284468</v>
      </c>
      <c r="F84" s="89"/>
      <c r="G84" s="29">
        <v>-415881</v>
      </c>
      <c r="H84" s="89"/>
      <c r="I84" s="29">
        <v>-641150</v>
      </c>
    </row>
    <row r="85" spans="1:9" ht="22.5" customHeight="1">
      <c r="A85" t="s">
        <v>261</v>
      </c>
      <c r="C85" s="6">
        <v>14000000</v>
      </c>
      <c r="D85" s="89"/>
      <c r="E85" s="6">
        <v>10000000</v>
      </c>
      <c r="F85" s="89"/>
      <c r="G85" s="29">
        <v>14000000</v>
      </c>
      <c r="H85" s="89"/>
      <c r="I85" s="29">
        <v>0</v>
      </c>
    </row>
    <row r="86" spans="1:9" ht="22.5" customHeight="1">
      <c r="A86" t="s">
        <v>262</v>
      </c>
      <c r="C86" s="6">
        <v>-20047600</v>
      </c>
      <c r="D86" s="89"/>
      <c r="E86" s="6">
        <v>-14150000</v>
      </c>
      <c r="F86" s="89"/>
      <c r="G86" s="29">
        <v>-16047600</v>
      </c>
      <c r="H86" s="89"/>
      <c r="I86" s="29">
        <v>-8000000</v>
      </c>
    </row>
    <row r="87" spans="1:9" ht="22.5" customHeight="1">
      <c r="A87" t="s">
        <v>263</v>
      </c>
      <c r="C87" s="89">
        <v>-218165</v>
      </c>
      <c r="D87" s="89"/>
      <c r="E87" s="89">
        <v>-341204</v>
      </c>
      <c r="F87" s="89"/>
      <c r="G87" s="29">
        <v>-156014</v>
      </c>
      <c r="H87" s="89"/>
      <c r="I87" s="29">
        <v>-13706</v>
      </c>
    </row>
    <row r="88" spans="1:9" ht="22.5" customHeight="1">
      <c r="A88" s="60" t="s">
        <v>264</v>
      </c>
      <c r="C88" s="89">
        <v>-11684864</v>
      </c>
      <c r="D88" s="89"/>
      <c r="E88" s="89">
        <v>-11778983</v>
      </c>
      <c r="F88" s="89"/>
      <c r="G88" s="89">
        <v>-2929311</v>
      </c>
      <c r="H88" s="89"/>
      <c r="I88" s="89">
        <v>-2924041</v>
      </c>
    </row>
    <row r="89" spans="1:9" ht="22.5" customHeight="1">
      <c r="A89" s="60" t="s">
        <v>265</v>
      </c>
      <c r="C89" s="89"/>
      <c r="D89" s="89"/>
      <c r="E89" s="89"/>
      <c r="F89" s="89"/>
      <c r="G89" s="89"/>
      <c r="H89" s="89"/>
      <c r="I89" s="89"/>
    </row>
    <row r="90" spans="1:9" ht="22.5" customHeight="1">
      <c r="A90" t="s">
        <v>266</v>
      </c>
      <c r="C90" s="89">
        <v>-83716</v>
      </c>
      <c r="D90" s="89"/>
      <c r="E90" s="89">
        <v>-56115</v>
      </c>
      <c r="F90" s="89"/>
      <c r="G90" s="29">
        <v>-2</v>
      </c>
      <c r="H90" s="89"/>
      <c r="I90" s="29">
        <v>0</v>
      </c>
    </row>
    <row r="91" spans="1:9" ht="22.5" customHeight="1">
      <c r="A91" t="s">
        <v>309</v>
      </c>
      <c r="C91" s="29">
        <v>0</v>
      </c>
      <c r="D91" s="89"/>
      <c r="E91" s="89">
        <v>-2762229</v>
      </c>
      <c r="F91" s="89"/>
      <c r="G91" s="29">
        <v>0</v>
      </c>
      <c r="H91" s="89"/>
      <c r="I91" s="29">
        <v>-2926725</v>
      </c>
    </row>
    <row r="92" spans="1:9" ht="22.5" customHeight="1">
      <c r="A92" t="s">
        <v>267</v>
      </c>
      <c r="C92" s="29">
        <v>0</v>
      </c>
      <c r="D92" s="89"/>
      <c r="E92" s="29">
        <v>-2692197</v>
      </c>
      <c r="F92" s="89"/>
      <c r="G92" s="29">
        <v>0</v>
      </c>
      <c r="H92" s="89"/>
      <c r="I92" s="29">
        <v>-2692197</v>
      </c>
    </row>
    <row r="93" spans="1:9" ht="22.5" customHeight="1">
      <c r="A93" t="s">
        <v>303</v>
      </c>
      <c r="C93" s="89">
        <v>55563</v>
      </c>
      <c r="D93" s="89"/>
      <c r="E93" s="29">
        <v>20000</v>
      </c>
      <c r="F93" s="89"/>
      <c r="G93" s="29">
        <v>0</v>
      </c>
      <c r="H93" s="89"/>
      <c r="I93" s="29">
        <v>0</v>
      </c>
    </row>
    <row r="94" spans="1:9" ht="22.5" customHeight="1">
      <c r="A94" t="s">
        <v>304</v>
      </c>
      <c r="C94" s="15">
        <v>0</v>
      </c>
      <c r="D94" s="89"/>
      <c r="E94" s="191">
        <v>-5</v>
      </c>
      <c r="F94" s="89"/>
      <c r="G94" s="15">
        <v>0</v>
      </c>
      <c r="H94" s="89"/>
      <c r="I94" s="15">
        <v>0</v>
      </c>
    </row>
    <row r="95" spans="1:9" ht="22.5" customHeight="1">
      <c r="A95" s="46" t="s">
        <v>325</v>
      </c>
      <c r="B95" s="91"/>
      <c r="C95" s="13">
        <f>SUM(C78:C94)</f>
        <v>-29325373</v>
      </c>
      <c r="D95" s="79"/>
      <c r="E95" s="13">
        <f>SUM(E78:E94)</f>
        <v>-13548263</v>
      </c>
      <c r="F95" s="79"/>
      <c r="G95" s="13">
        <f>SUM(G78:G94)</f>
        <v>800609</v>
      </c>
      <c r="H95" s="79"/>
      <c r="I95" s="13">
        <f>SUM(I78:I94)</f>
        <v>-3382285</v>
      </c>
    </row>
    <row r="96" spans="1:9" ht="22.5" customHeight="1">
      <c r="A96" s="46"/>
      <c r="B96" s="91"/>
      <c r="C96" s="79"/>
      <c r="D96" s="79"/>
      <c r="E96" s="79"/>
      <c r="F96" s="79"/>
      <c r="G96" s="79"/>
      <c r="H96" s="79"/>
      <c r="I96" s="79"/>
    </row>
    <row r="97" spans="1:9" ht="22.5" customHeight="1">
      <c r="A97" s="99" t="s">
        <v>0</v>
      </c>
      <c r="B97" s="100"/>
      <c r="G97" s="216"/>
      <c r="H97" s="216"/>
      <c r="I97" s="216"/>
    </row>
    <row r="98" spans="1:9" ht="22.5" customHeight="1">
      <c r="A98" s="99" t="s">
        <v>225</v>
      </c>
      <c r="B98" s="100"/>
      <c r="G98" s="216"/>
      <c r="H98" s="216"/>
      <c r="I98" s="216"/>
    </row>
    <row r="99" spans="1:9" ht="22.5" customHeight="1">
      <c r="A99" s="63"/>
      <c r="B99" s="46"/>
      <c r="H99" s="197"/>
      <c r="I99" s="39" t="s">
        <v>2</v>
      </c>
    </row>
    <row r="100" spans="1:9" ht="22.5" customHeight="1">
      <c r="A100" s="59"/>
      <c r="B100" s="60"/>
      <c r="C100" s="215" t="s">
        <v>3</v>
      </c>
      <c r="D100" s="215"/>
      <c r="E100" s="215"/>
      <c r="F100" s="63"/>
      <c r="G100" s="215" t="s">
        <v>4</v>
      </c>
      <c r="H100" s="215"/>
      <c r="I100" s="215"/>
    </row>
    <row r="101" spans="1:9" ht="22.5" customHeight="1">
      <c r="A101" s="59"/>
      <c r="B101" s="60"/>
      <c r="C101" s="212" t="s">
        <v>284</v>
      </c>
      <c r="D101" s="212"/>
      <c r="E101" s="212"/>
      <c r="F101"/>
      <c r="G101" s="212" t="s">
        <v>284</v>
      </c>
      <c r="H101" s="212"/>
      <c r="I101" s="212"/>
    </row>
    <row r="102" spans="1:9" ht="22.5" customHeight="1">
      <c r="A102" s="59"/>
      <c r="B102" s="60"/>
      <c r="C102" s="213" t="s">
        <v>278</v>
      </c>
      <c r="D102" s="213"/>
      <c r="E102" s="213"/>
      <c r="F102" s="155"/>
      <c r="G102" s="213" t="s">
        <v>278</v>
      </c>
      <c r="H102" s="213"/>
      <c r="I102" s="213"/>
    </row>
    <row r="103" spans="1:9" ht="22.5" customHeight="1">
      <c r="A103" s="59"/>
      <c r="C103" s="87">
        <v>2567</v>
      </c>
      <c r="D103" s="86"/>
      <c r="E103" s="87">
        <v>2566</v>
      </c>
      <c r="F103" s="59"/>
      <c r="G103" s="87">
        <v>2567</v>
      </c>
      <c r="H103" s="86"/>
      <c r="I103" s="87">
        <v>2566</v>
      </c>
    </row>
    <row r="104" spans="1:9" ht="22.5" customHeight="1">
      <c r="A104" t="s">
        <v>268</v>
      </c>
      <c r="C104" s="101"/>
      <c r="D104" s="86"/>
      <c r="E104" s="101"/>
      <c r="F104" s="59"/>
      <c r="G104" s="101"/>
      <c r="H104" s="86"/>
      <c r="I104" s="101"/>
    </row>
    <row r="105" spans="1:9" ht="22.5" customHeight="1">
      <c r="A105" t="s">
        <v>269</v>
      </c>
      <c r="C105" s="6">
        <v>1138649</v>
      </c>
      <c r="D105" s="52"/>
      <c r="E105" s="52">
        <v>-8897961</v>
      </c>
      <c r="F105" s="52"/>
      <c r="G105" s="6">
        <v>-342272</v>
      </c>
      <c r="H105" s="52"/>
      <c r="I105" s="52">
        <v>-521798</v>
      </c>
    </row>
    <row r="106" spans="1:9" ht="22.5" customHeight="1">
      <c r="A106" s="60" t="s">
        <v>270</v>
      </c>
      <c r="D106" s="89"/>
      <c r="F106" s="89"/>
      <c r="G106" s="89"/>
      <c r="H106" s="89"/>
      <c r="I106" s="89"/>
    </row>
    <row r="107" spans="1:9" ht="22.5" customHeight="1">
      <c r="A107" s="60" t="s">
        <v>271</v>
      </c>
      <c r="C107" s="191">
        <v>984585</v>
      </c>
      <c r="D107" s="89"/>
      <c r="E107" s="191">
        <v>-816139</v>
      </c>
      <c r="F107" s="89"/>
      <c r="G107" s="15">
        <v>0</v>
      </c>
      <c r="H107" s="89"/>
      <c r="I107" s="15">
        <v>0</v>
      </c>
    </row>
    <row r="108" spans="1:9" customFormat="1" ht="22.5" customHeight="1">
      <c r="A108" s="46" t="s">
        <v>268</v>
      </c>
      <c r="B108" s="91"/>
      <c r="C108" s="14">
        <f>SUM(C105:C107)</f>
        <v>2123234</v>
      </c>
      <c r="D108" s="79"/>
      <c r="E108" s="14">
        <f>SUM(E105:E107)</f>
        <v>-9714100</v>
      </c>
      <c r="F108" s="79"/>
      <c r="G108" s="14">
        <f>SUM(G105:G107)</f>
        <v>-342272</v>
      </c>
      <c r="H108" s="79"/>
      <c r="I108" s="14">
        <f>SUM(I105:I107)</f>
        <v>-521798</v>
      </c>
    </row>
    <row r="109" spans="1:9" ht="22.5" customHeight="1">
      <c r="A109" t="s">
        <v>305</v>
      </c>
      <c r="C109" s="191">
        <v>24403720</v>
      </c>
      <c r="D109" s="89"/>
      <c r="E109" s="191">
        <v>29526669</v>
      </c>
      <c r="F109" s="89"/>
      <c r="G109" s="191">
        <v>1459843</v>
      </c>
      <c r="H109" s="89"/>
      <c r="I109" s="191">
        <v>1902112</v>
      </c>
    </row>
    <row r="110" spans="1:9" ht="22.5" customHeight="1" thickBot="1">
      <c r="A110" s="46" t="s">
        <v>306</v>
      </c>
      <c r="B110" s="91"/>
      <c r="C110" s="159">
        <f>SUM(C108:C109)</f>
        <v>26526954</v>
      </c>
      <c r="D110" s="79"/>
      <c r="E110" s="159">
        <f>SUM(E108:E109)</f>
        <v>19812569</v>
      </c>
      <c r="F110" s="79"/>
      <c r="G110" s="159">
        <f>SUM(G108:G109)</f>
        <v>1117571</v>
      </c>
      <c r="H110" s="79"/>
      <c r="I110" s="159">
        <f>SUM(I108:I109)</f>
        <v>1380314</v>
      </c>
    </row>
    <row r="111" spans="1:9" ht="22.5" customHeight="1" thickTop="1">
      <c r="A111" s="198"/>
      <c r="B111" s="91"/>
      <c r="C111" s="14"/>
      <c r="D111" s="79"/>
      <c r="E111" s="14"/>
      <c r="F111" s="79"/>
      <c r="G111" s="79"/>
      <c r="H111" s="79"/>
      <c r="I111" s="79"/>
    </row>
    <row r="112" spans="1:9" ht="22.5" customHeight="1">
      <c r="A112" s="102" t="s">
        <v>272</v>
      </c>
      <c r="B112" s="91"/>
      <c r="C112" s="89"/>
      <c r="D112" s="89"/>
      <c r="E112" s="89"/>
      <c r="F112" s="89"/>
      <c r="G112" s="89"/>
      <c r="H112" s="89"/>
      <c r="I112" s="89"/>
    </row>
    <row r="113" spans="1:9" s="46" customFormat="1" ht="22.5" customHeight="1">
      <c r="A113" s="199" t="s">
        <v>307</v>
      </c>
      <c r="B113" s="91"/>
      <c r="C113" s="89"/>
      <c r="D113" s="89"/>
      <c r="E113" s="89"/>
      <c r="F113" s="89"/>
      <c r="G113" s="89"/>
      <c r="H113" s="89"/>
      <c r="I113" s="89"/>
    </row>
    <row r="114" spans="1:9" ht="22.5" customHeight="1">
      <c r="A114" s="200" t="s">
        <v>273</v>
      </c>
      <c r="C114" s="89"/>
      <c r="D114" s="89"/>
      <c r="E114" s="89"/>
      <c r="F114" s="89"/>
      <c r="G114" s="89"/>
      <c r="H114" s="89"/>
      <c r="I114" s="89"/>
    </row>
    <row r="115" spans="1:9" ht="22.5" customHeight="1">
      <c r="A115" s="200" t="s">
        <v>10</v>
      </c>
      <c r="C115" s="6">
        <v>27705006</v>
      </c>
      <c r="D115" s="89"/>
      <c r="E115" s="89">
        <v>23795714</v>
      </c>
      <c r="F115" s="89"/>
      <c r="G115" s="6">
        <v>1117571</v>
      </c>
      <c r="H115" s="89"/>
      <c r="I115" s="89">
        <v>1380314</v>
      </c>
    </row>
    <row r="116" spans="1:9" ht="22.5" customHeight="1">
      <c r="A116" s="200" t="s">
        <v>274</v>
      </c>
      <c r="C116" s="191">
        <v>-1178052</v>
      </c>
      <c r="D116" s="89"/>
      <c r="E116" s="191">
        <v>-3983145</v>
      </c>
      <c r="F116" s="89"/>
      <c r="G116" s="15">
        <v>0</v>
      </c>
      <c r="H116" s="89"/>
      <c r="I116" s="15">
        <v>0</v>
      </c>
    </row>
    <row r="117" spans="1:9" ht="22.5" customHeight="1" thickBot="1">
      <c r="A117" s="198" t="s">
        <v>275</v>
      </c>
      <c r="B117" s="91"/>
      <c r="C117" s="159">
        <f>SUM(C115:C116)</f>
        <v>26526954</v>
      </c>
      <c r="D117" s="79"/>
      <c r="E117" s="159">
        <f>SUM(E115:E116)</f>
        <v>19812569</v>
      </c>
      <c r="F117" s="79"/>
      <c r="G117" s="106">
        <f>SUM(G115:G116)</f>
        <v>1117571</v>
      </c>
      <c r="H117" s="79"/>
      <c r="I117" s="106">
        <f>SUM(I115:I116)</f>
        <v>1380314</v>
      </c>
    </row>
    <row r="118" spans="1:9" ht="22.5" customHeight="1" thickTop="1">
      <c r="A118" s="198"/>
      <c r="B118" s="91"/>
      <c r="C118" s="14"/>
      <c r="D118" s="79"/>
      <c r="E118" s="14"/>
      <c r="F118" s="79"/>
      <c r="G118" s="79"/>
      <c r="H118" s="79"/>
      <c r="I118" s="79"/>
    </row>
    <row r="119" spans="1:9" ht="22.5" customHeight="1">
      <c r="A119" s="107" t="s">
        <v>308</v>
      </c>
      <c r="B119" s="108"/>
      <c r="C119"/>
      <c r="D119" s="79"/>
      <c r="E119" s="14"/>
      <c r="F119" s="79"/>
      <c r="G119" s="79"/>
      <c r="H119" s="79"/>
      <c r="I119" s="79"/>
    </row>
    <row r="120" spans="1:9" ht="22.5" customHeight="1">
      <c r="A120" s="136" t="s">
        <v>338</v>
      </c>
      <c r="B120" s="108"/>
      <c r="C120"/>
      <c r="D120" s="79"/>
      <c r="E120" s="14"/>
      <c r="F120" s="79"/>
      <c r="G120" s="79"/>
      <c r="H120" s="79"/>
      <c r="I120" s="79"/>
    </row>
    <row r="121" spans="1:9" ht="22.5" customHeight="1">
      <c r="A121" s="204" t="s">
        <v>339</v>
      </c>
      <c r="B121" s="108"/>
      <c r="C121"/>
      <c r="D121" s="79"/>
      <c r="E121" s="14"/>
      <c r="F121" s="79"/>
      <c r="G121" s="79"/>
      <c r="H121" s="79"/>
      <c r="I121" s="79"/>
    </row>
    <row r="122" spans="1:9" ht="22.5" customHeight="1">
      <c r="A122" s="136" t="s">
        <v>340</v>
      </c>
      <c r="B122" s="140"/>
      <c r="C122" s="122"/>
      <c r="D122" s="122"/>
      <c r="E122" s="122"/>
      <c r="F122" s="122"/>
      <c r="G122" s="122"/>
      <c r="H122" s="122"/>
      <c r="I122" s="122"/>
    </row>
    <row r="123" spans="1:9" ht="22.5" customHeight="1">
      <c r="A123" s="203" t="s">
        <v>335</v>
      </c>
      <c r="B123" s="140"/>
      <c r="C123" s="122"/>
      <c r="D123" s="122"/>
      <c r="E123" s="122"/>
      <c r="F123" s="122"/>
      <c r="G123" s="122"/>
      <c r="H123" s="122"/>
      <c r="I123" s="122"/>
    </row>
    <row r="124" spans="1:9" ht="22.5" customHeight="1">
      <c r="A124" s="136" t="s">
        <v>341</v>
      </c>
      <c r="B124" s="140"/>
      <c r="C124" s="122"/>
      <c r="D124" s="122"/>
      <c r="E124" s="122"/>
      <c r="F124" s="122"/>
      <c r="G124" s="122"/>
      <c r="H124" s="122"/>
      <c r="I124" s="122"/>
    </row>
    <row r="125" spans="1:9" ht="22.5" customHeight="1">
      <c r="A125" s="204" t="s">
        <v>333</v>
      </c>
      <c r="B125" s="140"/>
      <c r="C125" s="122"/>
      <c r="D125" s="122"/>
      <c r="E125" s="122"/>
      <c r="F125" s="122"/>
      <c r="G125" s="122"/>
      <c r="H125" s="122"/>
      <c r="I125" s="122"/>
    </row>
    <row r="126" spans="1:9" ht="22.5" customHeight="1">
      <c r="A126" s="103"/>
      <c r="B126" s="91"/>
    </row>
    <row r="127" spans="1:9" ht="22.5" customHeight="1">
      <c r="B127" s="60"/>
    </row>
  </sheetData>
  <mergeCells count="33">
    <mergeCell ref="G1:I1"/>
    <mergeCell ref="G2:I2"/>
    <mergeCell ref="C4:E4"/>
    <mergeCell ref="G4:I4"/>
    <mergeCell ref="C5:E5"/>
    <mergeCell ref="G5:I5"/>
    <mergeCell ref="C6:E6"/>
    <mergeCell ref="G6:I6"/>
    <mergeCell ref="G33:I33"/>
    <mergeCell ref="G34:I34"/>
    <mergeCell ref="C36:E36"/>
    <mergeCell ref="G36:I36"/>
    <mergeCell ref="C75:E75"/>
    <mergeCell ref="G75:I75"/>
    <mergeCell ref="C37:E37"/>
    <mergeCell ref="G37:I37"/>
    <mergeCell ref="C38:E38"/>
    <mergeCell ref="G38:I38"/>
    <mergeCell ref="C40:I40"/>
    <mergeCell ref="G70:I70"/>
    <mergeCell ref="G71:I71"/>
    <mergeCell ref="C73:E73"/>
    <mergeCell ref="G73:I73"/>
    <mergeCell ref="C74:E74"/>
    <mergeCell ref="G74:I74"/>
    <mergeCell ref="C102:E102"/>
    <mergeCell ref="G102:I102"/>
    <mergeCell ref="G97:I97"/>
    <mergeCell ref="G98:I98"/>
    <mergeCell ref="C100:E100"/>
    <mergeCell ref="G100:I100"/>
    <mergeCell ref="C101:E101"/>
    <mergeCell ref="G101:I101"/>
  </mergeCells>
  <pageMargins left="0.73" right="0.8" top="0.48" bottom="0.5" header="0.5" footer="0.5"/>
  <pageSetup paperSize="9" scale="85" firstPageNumber="18" fitToHeight="0" orientation="portrait" useFirstPageNumber="1" r:id="rId1"/>
  <headerFooter alignWithMargins="0">
    <oddFooter>&amp;L  หมายเหตุประกอบงบการเงินเป็นส่วนหนึ่งของงบการเงินระหว่างกาลนี้
&amp;C&amp;P</oddFooter>
  </headerFooter>
  <rowBreaks count="3" manualBreakCount="3">
    <brk id="32" max="8" man="1"/>
    <brk id="69" max="8" man="1"/>
    <brk id="9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BL3-6</vt:lpstr>
      <vt:lpstr>PL7-14</vt:lpstr>
      <vt:lpstr>CH15</vt:lpstr>
      <vt:lpstr>CH16</vt:lpstr>
      <vt:lpstr>CH17</vt:lpstr>
      <vt:lpstr>CF18-21</vt:lpstr>
      <vt:lpstr>'BL3-6'!Print_Area</vt:lpstr>
      <vt:lpstr>'CF18-21'!Print_Area</vt:lpstr>
      <vt:lpstr>'CH15'!Print_Area</vt:lpstr>
      <vt:lpstr>'CH17'!Print_Area</vt:lpstr>
      <vt:lpstr>'PL7-14'!Print_Area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2024-05-13T07:22:49Z</dcterms:created>
  <dcterms:modified xsi:type="dcterms:W3CDTF">2024-08-14T06:10:00Z</dcterms:modified>
  <cp:category/>
  <cp:contentStatus/>
</cp:coreProperties>
</file>