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10" tabRatio="672" activeTab="0"/>
  </bookViews>
  <sheets>
    <sheet name="BL" sheetId="1" r:id="rId1"/>
    <sheet name="SH 7-8" sheetId="2" r:id="rId2"/>
    <sheet name="CH 9-10" sheetId="3" r:id="rId3"/>
    <sheet name="CF" sheetId="4" r:id="rId4"/>
  </sheets>
  <definedNames>
    <definedName name="_xlnm.Print_Area" localSheetId="0">'BL'!$A$1:$J$139</definedName>
    <definedName name="_xlnm.Print_Area" localSheetId="2">'CH 9-10'!$A$1:$P$43</definedName>
    <definedName name="_xlnm.Print_Area" localSheetId="1">'SH 7-8'!$A$1:$Z$54</definedName>
  </definedNames>
  <calcPr fullCalcOnLoad="1"/>
</workbook>
</file>

<file path=xl/sharedStrings.xml><?xml version="1.0" encoding="utf-8"?>
<sst xmlns="http://schemas.openxmlformats.org/spreadsheetml/2006/main" count="624" uniqueCount="224">
  <si>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</si>
  <si>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</si>
  <si>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</si>
  <si>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</si>
  <si>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</si>
  <si>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</si>
  <si>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</si>
  <si>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เงินให้กู้ยืมระยะยาวแก่บริษัทย่อยที่ถึง</t>
  </si>
  <si>
    <t xml:space="preserve">สินทรัพย์หมุนเวียนอื่น </t>
  </si>
  <si>
    <t>รวมสินทรัพย์หมุนเวียน</t>
  </si>
  <si>
    <t>สินทรัพย์ไม่หมุนเวียน</t>
  </si>
  <si>
    <t xml:space="preserve">ที่ดินที่มีไว้เพื่อโครงการในอนาคต 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</si>
  <si>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</si>
  <si>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</si>
  <si>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</si>
  <si>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</si>
  <si>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</si>
  <si>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</si>
  <si>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</si>
  <si>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</si>
  <si>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</si>
  <si>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</si>
  <si>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</si>
  <si>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</si>
  <si>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</si>
  <si>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</si>
  <si>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</si>
  <si>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</si>
  <si>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</si>
  <si>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</si>
  <si>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</si>
  <si>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</si>
  <si>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</si>
  <si>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</si>
  <si>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</si>
  <si>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 xml:space="preserve">ค่าใช้จ่ายในการขายและบริหาร </t>
  </si>
  <si>
    <t>ค่าตอบแทนกรรมการ</t>
  </si>
  <si>
    <t>รวมค่าใช้จ่าย</t>
  </si>
  <si>
    <t>ดอกเบี้ยจ่าย</t>
  </si>
  <si>
    <t xml:space="preserve"> ทุนเรือนหุ้น</t>
  </si>
  <si>
    <t>ทุนเรือนหุ้นที่</t>
  </si>
  <si>
    <t xml:space="preserve"> ที่ออกและ</t>
  </si>
  <si>
    <t>ส่วนเกิน</t>
  </si>
  <si>
    <t>จากส่วนได้</t>
  </si>
  <si>
    <t>ถือเป็นหุ้นทุน</t>
  </si>
  <si>
    <t>ในบริษัทร่วม</t>
  </si>
  <si>
    <t>ทุนเรือนหุ้น</t>
  </si>
  <si>
    <t>ที่ออกและ</t>
  </si>
  <si>
    <t xml:space="preserve">รับซื้อคืน </t>
  </si>
  <si>
    <t xml:space="preserve">งบการเงิน </t>
  </si>
  <si>
    <t xml:space="preserve">ในหลักทรัพย์ </t>
  </si>
  <si>
    <t xml:space="preserve">ชำระแล้ว </t>
  </si>
  <si>
    <t xml:space="preserve">ส่วนน้อย </t>
  </si>
  <si>
    <t>งบกระแสเงินสด</t>
  </si>
  <si>
    <t>กระแสเงินสดจากกิจกรรมดำเนินงาน</t>
  </si>
  <si>
    <t>ค่าเผื่อ (โอนกลับค่าเผื่อ) หนี้สงสัยจะสูญ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</si>
  <si>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</si>
  <si>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</si>
  <si>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</si>
  <si>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</si>
  <si>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</si>
  <si>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</si>
  <si>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เงินกู้ยืมระยะยาวจากสถาบันการเงินเพิ่มขึ้น</t>
  </si>
  <si>
    <t>ข้อมูลงบกระแสเงินสดเปิดเผยเพิ่มเติม</t>
  </si>
  <si>
    <t>รวมสินทรัพย์ไม่หมุนเวียน</t>
  </si>
  <si>
    <t xml:space="preserve">เงินให้กู้ยืมระยะยาวแก่บริษัทย่อยลดลง </t>
  </si>
  <si>
    <t>ส่วนของ</t>
  </si>
  <si>
    <t>ผู้ถือหุ้น</t>
  </si>
  <si>
    <t>(พันบาท)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</si>
  <si>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</si>
  <si>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</si>
  <si>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</si>
  <si>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</si>
  <si>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</si>
  <si>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>งบกำไรขาดทุน</t>
  </si>
  <si>
    <t xml:space="preserve">31 มีนาคม 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</si>
  <si>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</si>
  <si>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</si>
  <si>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</si>
  <si>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</si>
  <si>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</si>
  <si>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</si>
  <si>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 xml:space="preserve">1.  เงินสดและรายการเทียบเท่าเงินสด 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</si>
  <si>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</si>
  <si>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</si>
  <si>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</si>
  <si>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ลูกหนี้ระยะยาวบริษัทที่เกี่ยวข้องกัน</t>
  </si>
  <si>
    <t>(ไม่ได้ตรวจสอบ)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</si>
  <si>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</si>
  <si>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</si>
  <si>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</si>
  <si>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</si>
  <si>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เป็นรายได้</t>
  </si>
  <si>
    <t xml:space="preserve">   ทุนจดทะเบียน</t>
  </si>
  <si>
    <t xml:space="preserve">   ทุนที่ออกและชำระแล้ว</t>
  </si>
  <si>
    <t xml:space="preserve">   ส่วนเกินมูลค่าหุ้น</t>
  </si>
  <si>
    <t xml:space="preserve">   การแปลงค่างบการเงิน</t>
  </si>
  <si>
    <t xml:space="preserve">   การเปลี่ยนแปลงในมูลค่ายุติธรรม</t>
  </si>
  <si>
    <t xml:space="preserve">   ส่วนเกินทุนจากส่วนได้ในบริษัทร่วม</t>
  </si>
  <si>
    <t xml:space="preserve">   ยังไม่ได้จัดสรร</t>
  </si>
  <si>
    <t>การเปลี่ยนแปลง</t>
  </si>
  <si>
    <t>การตีราคา</t>
  </si>
  <si>
    <t>รวมส่วนของ</t>
  </si>
  <si>
    <t>มูลค่าหุ้น</t>
  </si>
  <si>
    <t>ที่ดิน</t>
  </si>
  <si>
    <t>การเปลี่ยนแปลงในส่วนของผู้ถือหุ้น</t>
  </si>
  <si>
    <t>รวมส่วนของรายได้และค่าใช้จ่ายที่รับรู้</t>
  </si>
  <si>
    <t>ขาดทุนจากการตัดจำหน่ายอาคารและอุปกรณ์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</si>
  <si>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</si>
  <si>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</si>
  <si>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</si>
  <si>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ส่วนเกินทุนจากการตีราคาที่ดิน  </t>
  </si>
  <si>
    <t>ยอดคงเหลือ ณ วันที่  1 มกราคม  2550</t>
  </si>
  <si>
    <t>ยอดคงเหลือ ณ วันที่ 31 มีนาคม 2550</t>
  </si>
  <si>
    <t xml:space="preserve"> มูลค่าหุ้น</t>
  </si>
  <si>
    <t>ตั๋วเงินจ่ายเพิ่มขึ้น</t>
  </si>
  <si>
    <t>เงินปันผลรับ</t>
  </si>
  <si>
    <t>เงินให้กู้ยืมระยะสั้นแก่บริษัทย่อยเพิ่มขึ้น</t>
  </si>
  <si>
    <t>เงินลงทุนระยะยาว</t>
  </si>
  <si>
    <t xml:space="preserve">ที่ดิน อาคารและอุปกรณ์ </t>
  </si>
  <si>
    <t xml:space="preserve">สินทรัพย์ไม่มีตัวตน </t>
  </si>
  <si>
    <t>ส่วนแบ่งกำไรจากเงินลงทุนในบริษัทร่วม</t>
  </si>
  <si>
    <t xml:space="preserve">   ตามวิธีส่วนได้เสีย</t>
  </si>
  <si>
    <t>ส่วนแบ่งขาดทุนจากเงินลงทุนในบริษัทร่วม</t>
  </si>
  <si>
    <t>ทุนส่วนของผู้ถือหุ้นส่วนน้อยในบริษัทย่อย</t>
  </si>
  <si>
    <t>เงินสดสุทธิได้มาจาก (ใช้ไปใน) กิจกรรมดำเนินงาน</t>
  </si>
  <si>
    <t>เงินสดสุทธิใช้ไปในกิจกรรมลงทุน</t>
  </si>
  <si>
    <t xml:space="preserve">        -</t>
  </si>
  <si>
    <t>2550</t>
  </si>
  <si>
    <t>สำหรับงวดสามเดือนสิ้นสุดวันที่ 31 มีนาคม 2551 และ 2550 (ไม่ได้ตรวจสอบ)</t>
  </si>
  <si>
    <t>ยอดคงเหลือ ณ วันที่ 31 มีนาคม 2551</t>
  </si>
  <si>
    <t>ยอดคงเหลือ ณ วันที่  1 มกราคม 2551</t>
  </si>
  <si>
    <t>ณ วันที่ 31 มีนาคม 2551 และวันที่ 31 ธันวาคม 2550</t>
  </si>
  <si>
    <t xml:space="preserve">   กำหนดรับชำระภายในหนึ่งปี</t>
  </si>
  <si>
    <t xml:space="preserve">   จากการขายเงินลงทุน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</si>
  <si>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</si>
  <si>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</si>
  <si>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</si>
  <si>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 xml:space="preserve">ประมาณการหนี้สินและอื่น ๆ </t>
  </si>
  <si>
    <t>กำไรจากการขายเงินลงทุนรอการรับรู้</t>
  </si>
  <si>
    <t xml:space="preserve">หนี้สินภาษีเงินได้รอการตัดบัญชี  </t>
  </si>
  <si>
    <t xml:space="preserve">   -  การตีราคาที่ดิน</t>
  </si>
  <si>
    <t xml:space="preserve">   -  การเปลี่ยนแปลงมูลค่าเงินลงทุน</t>
  </si>
  <si>
    <r>
      <t>หัก</t>
    </r>
    <r>
      <rPr>
        <sz val="15"/>
        <rFont val="Angsana New"/>
        <family val="1"/>
      </rPr>
      <t xml:space="preserve">  ทุนเรือนหุ้นที่ถือเป็นหุ้นทุนรับซื้อคืน</t>
    </r>
  </si>
  <si>
    <t xml:space="preserve">   จัดสรรแล้ว</t>
  </si>
  <si>
    <t xml:space="preserve">      สำรองตามกฎหมาย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</si>
  <si>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</si>
  <si>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</si>
  <si>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</si>
  <si>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กำไร (ขาดทุน) ก่อนดอกเบี้ยจ่ายและ</t>
  </si>
  <si>
    <t xml:space="preserve">   ค่าใช้จ่าย (รายได้) ภาษีเงินได้</t>
  </si>
  <si>
    <t>ค่าใช้จ่าย (รายได้) ภาษีเงินได้</t>
  </si>
  <si>
    <t xml:space="preserve">ค่าใช้จ่าย (รายได้) ภาษีเงินได้ </t>
  </si>
  <si>
    <t>เผื่อขาย</t>
  </si>
  <si>
    <t>การเปลี่ยนแปลงในมูลค่ายุติธรรม</t>
  </si>
  <si>
    <t>รายได้ (ค่าใช้จ่าย) สุทธิของรายการที่รับรู้</t>
  </si>
  <si>
    <t xml:space="preserve">   โดยตรงในส่วนของผู้ถือหุ้น</t>
  </si>
  <si>
    <t>เงินปันผลจ่าย - สุทธิจากเงินปันผลจ่ายให้แก่</t>
  </si>
  <si>
    <t xml:space="preserve">   บริษัทย่อยสำหรับหุ้นทุนรับซื้อคืน </t>
  </si>
  <si>
    <t>ค่าเสื่อมราคาและค่าตัดจำหน่าย - สุทธิ</t>
  </si>
  <si>
    <t>ขาดทุน (กำไร) จากการขายที่ดิน อาคารและอุปกรณ์</t>
  </si>
  <si>
    <t>ขาดทุน (กำไร) จากอัตราแลกเปลี่ยนที่ยังไม่เกิดขึ้นจริง</t>
  </si>
  <si>
    <t>ขาดทุนจากการขายสินทรัพย์ไม่มีตัวตน</t>
  </si>
  <si>
    <t>รับดอกเบี้ย</t>
  </si>
  <si>
    <t>ซื้อที่ดิน อาคารและอุปกรณ์</t>
  </si>
  <si>
    <t>ซื้อสินทรัพย์ไม่มีตัวตน</t>
  </si>
  <si>
    <t>ขายเงินลงทุนระยะยาว</t>
  </si>
  <si>
    <t>จ่ายดอกเบี้ย</t>
  </si>
  <si>
    <t>หนี้สินตามสัญญาเช่าการเงินลดลง</t>
  </si>
  <si>
    <t>เงินกู้ยืมระยะสั้นจากสถาบันการเงินเพิ่มขึ้น (ลดลง)</t>
  </si>
  <si>
    <t>เงินกู้ยืมระยะยาวลดลง</t>
  </si>
  <si>
    <t xml:space="preserve">   จากการขายเงินลงทุนที่ถึงกำหนด</t>
  </si>
  <si>
    <t xml:space="preserve">   รับชำระภายในหนึ่งปี</t>
  </si>
  <si>
    <t xml:space="preserve">        จำนวน 328,820,600 หุ้น - ราคาทุน</t>
  </si>
  <si>
    <t xml:space="preserve">         ในหลักทรัพย์เผื่อขาย</t>
  </si>
  <si>
    <t xml:space="preserve"> </t>
  </si>
  <si>
    <t xml:space="preserve">   ผู้ถือหุ้นของบริษัทใหญ่</t>
  </si>
  <si>
    <t>การเปลี่ยนแปลงนโยบายบัญชี</t>
  </si>
  <si>
    <t>ยอดคงเหลือภายหลังการปรับปรุง</t>
  </si>
  <si>
    <t>ขาดทุนจากการลดทุนของเงินลงทุนในบริษัทย่อย</t>
  </si>
  <si>
    <t xml:space="preserve">งบแสดงการเปลี่ยนแปลงส่วนของผู้ถือหุ้น </t>
  </si>
  <si>
    <t>ขายที่ดิน อาคารและอุปกรณ์</t>
  </si>
  <si>
    <t>สำรองตาม</t>
  </si>
  <si>
    <t>กฎหมาย</t>
  </si>
  <si>
    <t>ขาดทุนจากการแปลงค่างบการเงินของ</t>
  </si>
  <si>
    <t xml:space="preserve">   หน่วยงานในต่างประเทศ</t>
  </si>
  <si>
    <t>ยอดคงเหลือ ณ วันที่ 1 มกราคม  2551</t>
  </si>
  <si>
    <t>มูลค่าเงินลงทุนใน</t>
  </si>
  <si>
    <t>หลักทรัพย์เผื่อขาย</t>
  </si>
  <si>
    <t>ยอดคงเหลือ ณ วันที่ 1 มกราคม 2550</t>
  </si>
  <si>
    <t xml:space="preserve">   ตามวิธีส่วนได้เสีย </t>
  </si>
  <si>
    <t xml:space="preserve">   ที่เป็นเงินตราต่างประเทศ</t>
  </si>
  <si>
    <t>ผลกระทบจากอัตราแลกเปลี่ยนของยอดคงเหลือ</t>
  </si>
  <si>
    <t xml:space="preserve">        ประกอบด้วย</t>
  </si>
  <si>
    <t xml:space="preserve">        เงินสดและรายการเทียบเท่าเงินสด</t>
  </si>
  <si>
    <t xml:space="preserve">        เงินเบิกเกินบัญชี</t>
  </si>
  <si>
    <t xml:space="preserve">        สุทธิ</t>
  </si>
  <si>
    <t>2.</t>
  </si>
  <si>
    <t>รายการที่มิใช่เงินสด</t>
  </si>
  <si>
    <t xml:space="preserve">   สำหรับงวด</t>
  </si>
  <si>
    <t xml:space="preserve">ในระหว่างงวดสามเดือนสิ้นสุดวันที่ 31 มีนาคม 2550 บริษัทได้ชำระค่าหุ้นเพิ่มทุนของบริษัทย่อยแห่งหนึ่งในประเทศสาธารณรัฐประชาชนจีน (C.P. Aquaculture (Dongfang) Co., Ltd.)  เป็นจำนวนเงิน 10 ล้านเรนมินบิ  หรือประมาณ 46 ล้านบาท โดยบริษัทได้นำเงินปันผลที่ได้รับจากบริษัทย่อยอีกแห่งหนึ่ง (C.P. Aquaculture (Hainan) Co., Ltd.) ในจำนวนเดียวกันไปชำระค่าหุ้นของบริษัทย่อยที่จัดตั้งใหม่ดังกล่าว  </t>
  </si>
  <si>
    <t>เงินสดสุทธิได้มาจากกิจกรรมจัดหาเงิน</t>
  </si>
  <si>
    <t>โอนกลับค่าเผื่อขาดทุนจากมูลค่าที่ลดลงของสินค้า</t>
  </si>
  <si>
    <t>กำไรจากการขายเงินลงทุน</t>
  </si>
  <si>
    <t>เงินรับจากการลดทุนของเงินลงทุนใน</t>
  </si>
  <si>
    <t xml:space="preserve">   บริษัทย่อย</t>
  </si>
  <si>
    <t>ค่าใช้จ่ายสุทธิของรายการที่รับรู้</t>
  </si>
  <si>
    <t xml:space="preserve">         -</t>
  </si>
  <si>
    <t xml:space="preserve">   เพิ่มขึ้น (ลดลง) สุทธิ</t>
  </si>
  <si>
    <t>กำไร (ขาดทุน) สำหรับงวด</t>
  </si>
  <si>
    <r>
      <t xml:space="preserve">ในระหว่างงวดสามเดือนสิ้นสุดวันที่ 31 มีนาคม 2551 บริษัทและบริษัทย่อยบางแห่งได้ซื้อสินทรัพย์ โดยการทำสัญญาเช่าการเงิน เป็นจำนวนเงินรวม 2 ล้านบาท </t>
    </r>
    <r>
      <rPr>
        <i/>
        <sz val="15"/>
        <rFont val="Angsana New"/>
        <family val="1"/>
      </rPr>
      <t>(2550: 4 ล้านบาท)</t>
    </r>
  </si>
  <si>
    <t xml:space="preserve">   ส่วนที่เป็นของผู้ถือหุ้นส่วนน้อย</t>
  </si>
  <si>
    <t>รวมส่วนของผู้ถือหุ้นส่วนที่เป็นของบริษัท</t>
  </si>
  <si>
    <t>ส่วนของผู้ถือหุ้นส่วนที่เป็นของบริษัท - สุทธิ</t>
  </si>
  <si>
    <t xml:space="preserve">การแบ่งปันกำไร (ขาดทุน) สำหรับงวด </t>
  </si>
  <si>
    <t xml:space="preserve">   ส่วนที่เป็นของผู้ถือหุ้นของบริษัท</t>
  </si>
  <si>
    <t>กำไร (ขาดทุน) ต่อหุ้นขั้นพื้นฐานส่วนที่เป็นของ</t>
  </si>
  <si>
    <t xml:space="preserve">   ผู้ถือหุ้นของบริษัท (บาท)</t>
  </si>
  <si>
    <t>ส่วนที่เป็นของ</t>
  </si>
  <si>
    <t>บริษัท</t>
  </si>
  <si>
    <t>บริษัท - สุทธิ</t>
  </si>
  <si>
    <t>กำไรสำหรับงวด</t>
  </si>
  <si>
    <t>ในระหว่างงวดสามเดือนสิ้นสุดวันที่ 31 มีนาคม 2550 ที่ประชุมสามัญผู้ถือหุ้นของบริษัทย่อยหลายแห่งมีมติอนุมัติให้จ่ายเงินปันผลประจำปี 2549 ให้แก่ผู้ถือหุ้น เป็นจำนวนเงินรวม 10,099 ล้านบาท ณ วันที่ 31 มีนาคม 2550 บริษัทย่อยดังกล่าวยังไม่ได้มีการจ่ายเงินปันผลให้แก่ผู้ถือหุ้น</t>
  </si>
  <si>
    <t>ในระหว่างงวดสามเดือนสิ้นสุดวันที่ 31 มีนาคม 2550 บริษัทได้ขายสินทรัพย์ที่ใช้ในการประกอบธุรกิจฟาร์มเลี้ยงสัตว์ให้แก่บริษัทย่อยแห่งหนึ่ง เป็นจำนวนเงิน 1,017 ล้านบาท โดย ณ วันที่ 31 มีนาคม 2550 จำนวนดังกล่าวยังคงค้างเป็นยอดลูกหนี้ในงบการเงินเฉพาะกิจการ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</si>
</sst>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\t&quot;£&quot;#,##0_);\(\t&quot;£&quot;#,##0\)"/>
    <numFmt numFmtId="193" formatCode="\t&quot;£&quot;#,##0_);[Red]\(\t&quot;£&quot;#,##0\)"/>
    <numFmt numFmtId="194" formatCode="\t&quot;£&quot;#,##0.00_);\(\t&quot;£&quot;#,##0.00\)"/>
    <numFmt numFmtId="195" formatCode="\t&quot;£&quot;#,##0.00_);[Red]\(\t&quot;£&quot;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\ ;\(#,##0\)"/>
    <numFmt numFmtId="201" formatCode="#,##0.00\ ;\(#,##0.00\)"/>
    <numFmt numFmtId="202" formatCode="#,##0.0_);\(#,##0.0\)"/>
    <numFmt numFmtId="203" formatCode="_(* #,##0.0_);_(* \(#,##0.0\);_(* &quot;-&quot;??_);_(@_)"/>
    <numFmt numFmtId="204" formatCode="_(* #,##0_);_(* \(#,##0\);_(* &quot;-&quot;??_);_(@_)"/>
    <numFmt numFmtId="205" formatCode="\-"/>
    <numFmt numFmtId="206" formatCode="00000"/>
  </numFmts>
  <fonts count="22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b/>
      <i/>
      <sz val="15"/>
      <color indexed="8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0" fontId="6" fillId="0" borderId="0" xfId="0" applyNumberFormat="1" applyFont="1" applyAlignment="1">
      <alignment horizontal="right"/>
    </xf>
    <xf numFmtId="200" fontId="6" fillId="0" borderId="0" xfId="0" applyNumberFormat="1" applyFont="1" applyAlignment="1">
      <alignment horizontal="center"/>
    </xf>
    <xf numFmtId="200" fontId="6" fillId="0" borderId="0" xfId="0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right"/>
    </xf>
    <xf numFmtId="200" fontId="6" fillId="0" borderId="1" xfId="0" applyNumberFormat="1" applyFont="1" applyBorder="1" applyAlignment="1">
      <alignment horizontal="center"/>
    </xf>
    <xf numFmtId="200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200" fontId="7" fillId="0" borderId="0" xfId="0" applyNumberFormat="1" applyFont="1" applyAlignment="1">
      <alignment horizontal="right"/>
    </xf>
    <xf numFmtId="200" fontId="7" fillId="0" borderId="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200" fontId="0" fillId="0" borderId="1" xfId="0" applyNumberFormat="1" applyFont="1" applyBorder="1" applyAlignment="1">
      <alignment/>
    </xf>
    <xf numFmtId="20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justify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200" fontId="0" fillId="0" borderId="0" xfId="0" applyNumberFormat="1" applyFont="1" applyBorder="1" applyAlignment="1">
      <alignment/>
    </xf>
    <xf numFmtId="200" fontId="7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00" fontId="4" fillId="0" borderId="0" xfId="0" applyNumberFormat="1" applyFont="1" applyAlignment="1">
      <alignment/>
    </xf>
    <xf numFmtId="20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00" fontId="4" fillId="0" borderId="2" xfId="0" applyNumberFormat="1" applyFont="1" applyBorder="1" applyAlignment="1">
      <alignment/>
    </xf>
    <xf numFmtId="200" fontId="6" fillId="0" borderId="0" xfId="0" applyNumberFormat="1" applyFont="1" applyAlignment="1" quotePrefix="1">
      <alignment horizontal="center"/>
    </xf>
    <xf numFmtId="43" fontId="0" fillId="0" borderId="0" xfId="15" applyFont="1" applyAlignment="1">
      <alignment horizontal="center"/>
    </xf>
    <xf numFmtId="43" fontId="0" fillId="0" borderId="1" xfId="15" applyFont="1" applyBorder="1" applyAlignment="1">
      <alignment horizontal="center"/>
    </xf>
    <xf numFmtId="200" fontId="6" fillId="0" borderId="0" xfId="0" applyNumberFormat="1" applyFont="1" applyAlignment="1" quotePrefix="1">
      <alignment horizontal="right"/>
    </xf>
    <xf numFmtId="200" fontId="0" fillId="0" borderId="0" xfId="0" applyNumberFormat="1" applyFont="1" applyAlignment="1">
      <alignment horizontal="right"/>
    </xf>
    <xf numFmtId="200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6" fillId="0" borderId="1" xfId="0" applyNumberFormat="1" applyFont="1" applyBorder="1" applyAlignment="1" quotePrefix="1">
      <alignment horizontal="center"/>
    </xf>
    <xf numFmtId="200" fontId="0" fillId="0" borderId="0" xfId="0" applyNumberFormat="1" applyAlignment="1">
      <alignment horizontal="center"/>
    </xf>
    <xf numFmtId="200" fontId="6" fillId="0" borderId="1" xfId="0" applyNumberFormat="1" applyFont="1" applyBorder="1" applyAlignment="1" quotePrefix="1">
      <alignment horizontal="right"/>
    </xf>
    <xf numFmtId="0" fontId="16" fillId="0" borderId="0" xfId="0" applyFont="1" applyAlignment="1">
      <alignment horizontal="center"/>
    </xf>
    <xf numFmtId="200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00" fontId="4" fillId="0" borderId="3" xfId="0" applyNumberFormat="1" applyFont="1" applyBorder="1" applyAlignment="1">
      <alignment/>
    </xf>
    <xf numFmtId="200" fontId="4" fillId="0" borderId="4" xfId="0" applyNumberFormat="1" applyFont="1" applyBorder="1" applyAlignment="1">
      <alignment/>
    </xf>
    <xf numFmtId="200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 horizontal="center"/>
    </xf>
    <xf numFmtId="204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vertical="top"/>
    </xf>
    <xf numFmtId="204" fontId="0" fillId="0" borderId="0" xfId="15" applyNumberFormat="1" applyFont="1" applyBorder="1" applyAlignment="1">
      <alignment/>
    </xf>
    <xf numFmtId="204" fontId="4" fillId="0" borderId="0" xfId="15" applyNumberFormat="1" applyFont="1" applyBorder="1" applyAlignment="1">
      <alignment/>
    </xf>
    <xf numFmtId="204" fontId="4" fillId="0" borderId="2" xfId="15" applyNumberFormat="1" applyFont="1" applyBorder="1" applyAlignment="1">
      <alignment/>
    </xf>
    <xf numFmtId="0" fontId="4" fillId="0" borderId="2" xfId="0" applyFont="1" applyBorder="1" applyAlignment="1">
      <alignment/>
    </xf>
    <xf numFmtId="43" fontId="4" fillId="0" borderId="2" xfId="15" applyNumberFormat="1" applyFont="1" applyBorder="1" applyAlignment="1">
      <alignment/>
    </xf>
    <xf numFmtId="204" fontId="0" fillId="0" borderId="1" xfId="15" applyNumberFormat="1" applyFont="1" applyBorder="1" applyAlignment="1">
      <alignment/>
    </xf>
    <xf numFmtId="204" fontId="0" fillId="0" borderId="1" xfId="15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00" fontId="7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 horizontal="center"/>
    </xf>
    <xf numFmtId="200" fontId="0" fillId="0" borderId="0" xfId="0" applyNumberFormat="1" applyFont="1" applyFill="1" applyAlignment="1">
      <alignment horizontal="right"/>
    </xf>
    <xf numFmtId="200" fontId="4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37" fontId="4" fillId="0" borderId="3" xfId="0" applyNumberFormat="1" applyFont="1" applyBorder="1" applyAlignment="1">
      <alignment/>
    </xf>
    <xf numFmtId="200" fontId="6" fillId="0" borderId="0" xfId="0" applyNumberFormat="1" applyFont="1" applyBorder="1" applyAlignment="1" quotePrefix="1">
      <alignment horizontal="right"/>
    </xf>
    <xf numFmtId="200" fontId="4" fillId="0" borderId="0" xfId="0" applyNumberFormat="1" applyFont="1" applyBorder="1" applyAlignment="1">
      <alignment horizontal="center"/>
    </xf>
    <xf numFmtId="200" fontId="4" fillId="0" borderId="0" xfId="0" applyNumberFormat="1" applyFont="1" applyBorder="1" applyAlignment="1">
      <alignment horizontal="right"/>
    </xf>
    <xf numFmtId="200" fontId="7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204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204" fontId="0" fillId="0" borderId="1" xfId="15" applyNumberFormat="1" applyFont="1" applyBorder="1" applyAlignment="1" quotePrefix="1">
      <alignment horizontal="center"/>
    </xf>
    <xf numFmtId="20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37" fontId="0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200" fontId="7" fillId="0" borderId="4" xfId="0" applyNumberFormat="1" applyFont="1" applyBorder="1" applyAlignment="1">
      <alignment horizontal="right"/>
    </xf>
    <xf numFmtId="200" fontId="4" fillId="0" borderId="4" xfId="0" applyNumberFormat="1" applyFont="1" applyBorder="1" applyAlignment="1">
      <alignment horizontal="center"/>
    </xf>
    <xf numFmtId="200" fontId="4" fillId="0" borderId="4" xfId="0" applyNumberFormat="1" applyFont="1" applyBorder="1" applyAlignment="1">
      <alignment horizontal="right"/>
    </xf>
    <xf numFmtId="200" fontId="7" fillId="0" borderId="4" xfId="0" applyNumberFormat="1" applyFont="1" applyBorder="1" applyAlignment="1">
      <alignment horizontal="center"/>
    </xf>
    <xf numFmtId="204" fontId="4" fillId="0" borderId="4" xfId="0" applyNumberFormat="1" applyFont="1" applyBorder="1" applyAlignment="1">
      <alignment/>
    </xf>
    <xf numFmtId="49" fontId="5" fillId="0" borderId="0" xfId="0" applyNumberFormat="1" applyFont="1" applyAlignment="1">
      <alignment horizontal="justify"/>
    </xf>
    <xf numFmtId="200" fontId="7" fillId="0" borderId="1" xfId="0" applyNumberFormat="1" applyFont="1" applyBorder="1" applyAlignment="1" quotePrefix="1">
      <alignment horizontal="right"/>
    </xf>
    <xf numFmtId="200" fontId="0" fillId="0" borderId="1" xfId="0" applyNumberFormat="1" applyFont="1" applyFill="1" applyBorder="1" applyAlignment="1">
      <alignment/>
    </xf>
    <xf numFmtId="200" fontId="0" fillId="0" borderId="1" xfId="0" applyNumberFormat="1" applyBorder="1" applyAlignment="1">
      <alignment horizontal="right"/>
    </xf>
    <xf numFmtId="200" fontId="0" fillId="0" borderId="1" xfId="0" applyNumberFormat="1" applyBorder="1" applyAlignment="1">
      <alignment horizontal="center"/>
    </xf>
    <xf numFmtId="200" fontId="7" fillId="0" borderId="4" xfId="0" applyNumberFormat="1" applyFont="1" applyBorder="1" applyAlignment="1" quotePrefix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distributed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showGridLines="0" tabSelected="1" zoomScaleSheetLayoutView="100" workbookViewId="0" topLeftCell="A1">
      <selection activeCell="A166" sqref="A166"/>
    </sheetView>
  </sheetViews>
  <sheetFormatPr defaultColWidth="9.140625" defaultRowHeight="22.5" customHeight="1"/>
  <cols>
    <col min="1" max="1" width="39.7109375" style="38" customWidth="1"/>
    <col min="2" max="2" width="8.140625" style="24" customWidth="1"/>
    <col min="3" max="3" width="0.85546875" style="31" customWidth="1"/>
    <col min="4" max="4" width="13.00390625" style="31" customWidth="1"/>
    <col min="5" max="5" width="0.85546875" style="31" customWidth="1"/>
    <col min="6" max="6" width="13.7109375" style="31" customWidth="1"/>
    <col min="7" max="7" width="0.9921875" style="31" customWidth="1"/>
    <col min="8" max="8" width="13.7109375" style="31" customWidth="1"/>
    <col min="9" max="9" width="0.85546875" style="31" customWidth="1"/>
    <col min="10" max="10" width="13.7109375" style="31" customWidth="1"/>
    <col min="11" max="11" width="9.28125" style="31" customWidth="1"/>
    <col min="12" max="16384" width="9.140625" style="31" customWidth="1"/>
  </cols>
  <sheetData>
    <row r="1" ht="22.5" customHeight="1">
      <c r="A1" s="8" t="s">
        <v>0</v>
      </c>
    </row>
    <row r="2" ht="22.5" customHeight="1">
      <c r="A2" s="8" t="s">
        <v>1</v>
      </c>
    </row>
    <row r="3" ht="22.5" customHeight="1">
      <c r="A3" s="8" t="s">
        <v>132</v>
      </c>
    </row>
    <row r="4" ht="10.5" customHeight="1">
      <c r="A4" s="9"/>
    </row>
    <row r="5" spans="1:10" s="3" customFormat="1" ht="22.5" customHeight="1">
      <c r="A5" s="38"/>
      <c r="B5" s="23"/>
      <c r="C5" s="39"/>
      <c r="D5" s="143" t="s">
        <v>3</v>
      </c>
      <c r="E5" s="143"/>
      <c r="F5" s="143"/>
      <c r="G5" s="6"/>
      <c r="H5" s="143" t="s">
        <v>88</v>
      </c>
      <c r="I5" s="143"/>
      <c r="J5" s="143"/>
    </row>
    <row r="6" spans="1:10" ht="22.5" customHeight="1">
      <c r="A6" s="8" t="s">
        <v>2</v>
      </c>
      <c r="B6" s="23" t="s">
        <v>4</v>
      </c>
      <c r="C6" s="39"/>
      <c r="D6" s="57" t="s">
        <v>75</v>
      </c>
      <c r="E6" s="57"/>
      <c r="F6" s="32" t="s">
        <v>76</v>
      </c>
      <c r="G6" s="32"/>
      <c r="H6" s="57" t="s">
        <v>75</v>
      </c>
      <c r="I6" s="57"/>
      <c r="J6" s="32" t="s">
        <v>76</v>
      </c>
    </row>
    <row r="7" spans="2:10" ht="22.5" customHeight="1">
      <c r="B7" s="23"/>
      <c r="C7" s="39"/>
      <c r="D7" s="32">
        <v>2551</v>
      </c>
      <c r="E7" s="57"/>
      <c r="F7" s="57" t="s">
        <v>128</v>
      </c>
      <c r="G7" s="32"/>
      <c r="H7" s="32">
        <v>2551</v>
      </c>
      <c r="I7" s="57"/>
      <c r="J7" s="57" t="s">
        <v>128</v>
      </c>
    </row>
    <row r="8" spans="2:10" ht="22.5" customHeight="1">
      <c r="B8" s="23"/>
      <c r="C8" s="39"/>
      <c r="D8" s="32" t="s">
        <v>87</v>
      </c>
      <c r="F8" s="32"/>
      <c r="G8" s="32"/>
      <c r="H8" s="32" t="s">
        <v>87</v>
      </c>
      <c r="J8" s="32"/>
    </row>
    <row r="9" spans="2:10" ht="22.5" customHeight="1">
      <c r="B9" s="23"/>
      <c r="C9" s="39"/>
      <c r="D9" s="144" t="s">
        <v>68</v>
      </c>
      <c r="E9" s="144"/>
      <c r="F9" s="144"/>
      <c r="G9" s="144"/>
      <c r="H9" s="144"/>
      <c r="I9" s="144"/>
      <c r="J9" s="144"/>
    </row>
    <row r="10" spans="1:10" ht="22.5" customHeight="1">
      <c r="A10" s="26" t="s">
        <v>5</v>
      </c>
      <c r="D10" s="33"/>
      <c r="E10" s="33"/>
      <c r="F10" s="33"/>
      <c r="G10" s="33"/>
      <c r="H10" s="33"/>
      <c r="I10" s="33"/>
      <c r="J10" s="33"/>
    </row>
    <row r="11" spans="1:12" ht="22.5" customHeight="1">
      <c r="A11" s="38" t="s">
        <v>6</v>
      </c>
      <c r="D11" s="40">
        <v>3047308</v>
      </c>
      <c r="E11" s="40"/>
      <c r="F11" s="40">
        <v>3461121</v>
      </c>
      <c r="G11" s="40"/>
      <c r="H11" s="40">
        <v>555075</v>
      </c>
      <c r="I11" s="40"/>
      <c r="J11" s="40">
        <v>583678</v>
      </c>
      <c r="L11" s="40"/>
    </row>
    <row r="12" spans="1:10" ht="22.5" customHeight="1">
      <c r="A12" s="38" t="s">
        <v>56</v>
      </c>
      <c r="B12" s="24">
        <v>4</v>
      </c>
      <c r="D12" s="40">
        <v>13173650</v>
      </c>
      <c r="E12" s="40"/>
      <c r="F12" s="40">
        <v>13559912</v>
      </c>
      <c r="G12" s="40"/>
      <c r="H12" s="40">
        <v>6292525</v>
      </c>
      <c r="I12" s="40"/>
      <c r="J12" s="40">
        <v>6322755</v>
      </c>
    </row>
    <row r="13" spans="1:10" ht="22.5" customHeight="1">
      <c r="A13" s="38" t="s">
        <v>86</v>
      </c>
      <c r="D13" s="40"/>
      <c r="E13" s="40"/>
      <c r="F13" s="40"/>
      <c r="G13" s="40"/>
      <c r="H13" s="40"/>
      <c r="I13" s="40"/>
      <c r="J13" s="40"/>
    </row>
    <row r="14" spans="1:5" ht="22.5" customHeight="1">
      <c r="A14" s="38" t="s">
        <v>171</v>
      </c>
      <c r="D14" s="40"/>
      <c r="E14" s="40"/>
    </row>
    <row r="15" spans="1:10" ht="22.5" customHeight="1">
      <c r="A15" s="38" t="s">
        <v>172</v>
      </c>
      <c r="B15" s="24">
        <v>3</v>
      </c>
      <c r="D15" s="40">
        <v>245318</v>
      </c>
      <c r="E15" s="40"/>
      <c r="F15" s="40">
        <v>260276</v>
      </c>
      <c r="G15" s="40"/>
      <c r="H15" s="41" t="s">
        <v>25</v>
      </c>
      <c r="I15" s="40"/>
      <c r="J15" s="41" t="s">
        <v>25</v>
      </c>
    </row>
    <row r="16" spans="1:10" ht="22.5" customHeight="1">
      <c r="A16" s="38" t="s">
        <v>85</v>
      </c>
      <c r="B16" s="24">
        <v>3</v>
      </c>
      <c r="D16" s="41" t="s">
        <v>25</v>
      </c>
      <c r="E16" s="40"/>
      <c r="F16" s="41" t="s">
        <v>25</v>
      </c>
      <c r="G16" s="40"/>
      <c r="H16" s="44">
        <v>14227477</v>
      </c>
      <c r="I16" s="40"/>
      <c r="J16" s="44">
        <v>12989751</v>
      </c>
    </row>
    <row r="17" spans="1:10" ht="22.5" customHeight="1">
      <c r="A17" s="38" t="s">
        <v>7</v>
      </c>
      <c r="D17" s="40"/>
      <c r="E17" s="40"/>
      <c r="F17" s="40"/>
      <c r="G17" s="40"/>
      <c r="H17" s="40"/>
      <c r="I17" s="40"/>
      <c r="J17" s="40"/>
    </row>
    <row r="18" spans="1:10" ht="22.5" customHeight="1">
      <c r="A18" s="38" t="s">
        <v>133</v>
      </c>
      <c r="B18" s="24">
        <v>3</v>
      </c>
      <c r="D18" s="41" t="s">
        <v>25</v>
      </c>
      <c r="E18" s="40"/>
      <c r="F18" s="41" t="s">
        <v>25</v>
      </c>
      <c r="G18" s="40"/>
      <c r="H18" s="40">
        <v>915840</v>
      </c>
      <c r="I18" s="40"/>
      <c r="J18" s="40">
        <v>990984</v>
      </c>
    </row>
    <row r="19" spans="1:10" ht="22.5" customHeight="1">
      <c r="A19" s="38" t="s">
        <v>57</v>
      </c>
      <c r="D19" s="40">
        <v>28399318</v>
      </c>
      <c r="E19" s="40"/>
      <c r="F19" s="40">
        <v>27112135</v>
      </c>
      <c r="G19" s="40"/>
      <c r="H19" s="40">
        <v>7058442</v>
      </c>
      <c r="I19" s="40"/>
      <c r="J19" s="40">
        <v>6708323</v>
      </c>
    </row>
    <row r="20" spans="1:10" ht="22.5" customHeight="1">
      <c r="A20" s="38" t="s">
        <v>8</v>
      </c>
      <c r="B20" s="24">
        <v>3</v>
      </c>
      <c r="D20" s="42">
        <v>2053716</v>
      </c>
      <c r="E20" s="40"/>
      <c r="F20" s="42">
        <v>1259290</v>
      </c>
      <c r="G20" s="40"/>
      <c r="H20" s="42">
        <v>439582</v>
      </c>
      <c r="I20" s="40"/>
      <c r="J20" s="43">
        <v>249608</v>
      </c>
    </row>
    <row r="21" spans="1:10" s="2" customFormat="1" ht="22.5" customHeight="1">
      <c r="A21" s="9" t="s">
        <v>9</v>
      </c>
      <c r="B21" s="30"/>
      <c r="D21" s="52">
        <f>SUM(D10:D20)</f>
        <v>46919310</v>
      </c>
      <c r="E21" s="53"/>
      <c r="F21" s="52">
        <f>SUM(F11:F20)</f>
        <v>45652734</v>
      </c>
      <c r="G21" s="53"/>
      <c r="H21" s="52">
        <f>SUM(H11:H20)</f>
        <v>29488941</v>
      </c>
      <c r="I21" s="53"/>
      <c r="J21" s="52">
        <f>SUM(J11:J20)</f>
        <v>27845099</v>
      </c>
    </row>
    <row r="22" spans="1:10" s="2" customFormat="1" ht="13.5" customHeight="1">
      <c r="A22" s="9"/>
      <c r="B22" s="30"/>
      <c r="D22" s="54"/>
      <c r="E22" s="53"/>
      <c r="F22" s="54"/>
      <c r="G22" s="53"/>
      <c r="H22" s="54"/>
      <c r="I22" s="53"/>
      <c r="J22" s="54"/>
    </row>
    <row r="23" spans="1:10" ht="22.5" customHeight="1">
      <c r="A23" s="26" t="s">
        <v>10</v>
      </c>
      <c r="D23" s="33"/>
      <c r="E23" s="33"/>
      <c r="F23" s="33"/>
      <c r="G23" s="33"/>
      <c r="H23" s="33"/>
      <c r="I23" s="33"/>
      <c r="J23" s="33"/>
    </row>
    <row r="24" spans="1:10" ht="22.5" customHeight="1">
      <c r="A24" s="38" t="s">
        <v>118</v>
      </c>
      <c r="B24" s="24">
        <v>5</v>
      </c>
      <c r="D24" s="40">
        <v>8679270</v>
      </c>
      <c r="E24" s="40"/>
      <c r="F24" s="40">
        <v>8433413</v>
      </c>
      <c r="G24" s="40"/>
      <c r="H24" s="40">
        <v>18150960</v>
      </c>
      <c r="I24" s="40"/>
      <c r="J24" s="40">
        <v>18264965</v>
      </c>
    </row>
    <row r="25" spans="1:10" ht="22.5" customHeight="1">
      <c r="A25" s="38" t="s">
        <v>11</v>
      </c>
      <c r="D25" s="40">
        <v>1336121</v>
      </c>
      <c r="E25" s="40"/>
      <c r="F25" s="40">
        <v>1361040</v>
      </c>
      <c r="G25" s="40"/>
      <c r="H25" s="40">
        <v>115950</v>
      </c>
      <c r="I25" s="40"/>
      <c r="J25" s="40">
        <v>115950</v>
      </c>
    </row>
    <row r="26" spans="1:10" ht="22.5" customHeight="1">
      <c r="A26" s="38" t="s">
        <v>86</v>
      </c>
      <c r="D26" s="40"/>
      <c r="E26" s="40"/>
      <c r="F26" s="40"/>
      <c r="G26" s="40"/>
      <c r="H26" s="40"/>
      <c r="I26" s="40"/>
      <c r="J26" s="40"/>
    </row>
    <row r="27" spans="1:10" ht="22.5" customHeight="1">
      <c r="A27" s="38" t="s">
        <v>134</v>
      </c>
      <c r="B27" s="24">
        <v>3</v>
      </c>
      <c r="D27" s="40">
        <v>485114</v>
      </c>
      <c r="E27" s="40"/>
      <c r="F27" s="40">
        <v>520054</v>
      </c>
      <c r="G27" s="40"/>
      <c r="H27" s="41" t="s">
        <v>25</v>
      </c>
      <c r="I27" s="40"/>
      <c r="J27" s="41" t="s">
        <v>25</v>
      </c>
    </row>
    <row r="28" spans="1:10" ht="22.5" customHeight="1">
      <c r="A28" s="38" t="s">
        <v>69</v>
      </c>
      <c r="B28" s="24">
        <v>3</v>
      </c>
      <c r="D28" s="41" t="s">
        <v>25</v>
      </c>
      <c r="E28" s="40"/>
      <c r="F28" s="41" t="s">
        <v>25</v>
      </c>
      <c r="G28" s="40"/>
      <c r="H28" s="44">
        <v>2619198</v>
      </c>
      <c r="I28" s="40"/>
      <c r="J28" s="40">
        <v>2640388</v>
      </c>
    </row>
    <row r="29" spans="1:10" ht="22.5" customHeight="1">
      <c r="A29" s="38" t="s">
        <v>119</v>
      </c>
      <c r="B29" s="24">
        <v>6</v>
      </c>
      <c r="D29" s="45">
        <v>43774239</v>
      </c>
      <c r="E29" s="45"/>
      <c r="F29" s="45">
        <v>44233779</v>
      </c>
      <c r="G29" s="45"/>
      <c r="H29" s="45">
        <v>18736992</v>
      </c>
      <c r="I29" s="45"/>
      <c r="J29" s="45">
        <v>18526259</v>
      </c>
    </row>
    <row r="30" spans="1:10" ht="22.5" customHeight="1">
      <c r="A30" s="38" t="s">
        <v>120</v>
      </c>
      <c r="D30" s="40">
        <v>859985</v>
      </c>
      <c r="E30" s="40"/>
      <c r="F30" s="40">
        <v>26398</v>
      </c>
      <c r="G30" s="40"/>
      <c r="H30" s="40">
        <v>29872</v>
      </c>
      <c r="I30" s="40"/>
      <c r="J30" s="40">
        <v>26129</v>
      </c>
    </row>
    <row r="31" spans="1:10" ht="22.5" customHeight="1">
      <c r="A31" s="38" t="s">
        <v>135</v>
      </c>
      <c r="D31" s="40">
        <v>1905757</v>
      </c>
      <c r="E31" s="40"/>
      <c r="F31" s="40">
        <v>1913808</v>
      </c>
      <c r="G31" s="40"/>
      <c r="H31" s="40">
        <v>1065493</v>
      </c>
      <c r="I31" s="40"/>
      <c r="J31" s="40">
        <v>1060308</v>
      </c>
    </row>
    <row r="32" spans="1:12" ht="22.5" customHeight="1">
      <c r="A32" s="38" t="s">
        <v>12</v>
      </c>
      <c r="D32" s="43">
        <v>382546</v>
      </c>
      <c r="E32" s="40"/>
      <c r="F32" s="43">
        <v>404484</v>
      </c>
      <c r="G32" s="40"/>
      <c r="H32" s="43">
        <v>93948</v>
      </c>
      <c r="I32" s="40"/>
      <c r="J32" s="43">
        <v>118857</v>
      </c>
      <c r="K32" s="40"/>
      <c r="L32" s="40"/>
    </row>
    <row r="33" spans="1:10" s="2" customFormat="1" ht="22.5" customHeight="1">
      <c r="A33" s="9" t="s">
        <v>64</v>
      </c>
      <c r="B33" s="30"/>
      <c r="D33" s="52">
        <f>SUM(D24:D24)+SUM(D25:D32)</f>
        <v>57423032</v>
      </c>
      <c r="E33" s="53"/>
      <c r="F33" s="52">
        <f>SUM(F24:F24)+SUM(F25:F32)</f>
        <v>56892976</v>
      </c>
      <c r="G33" s="53"/>
      <c r="H33" s="52">
        <f>SUM(H24:H32)</f>
        <v>40812413</v>
      </c>
      <c r="I33" s="53"/>
      <c r="J33" s="52">
        <f>SUM(J24:J24)+SUM(J25:J32)</f>
        <v>40752856</v>
      </c>
    </row>
    <row r="34" spans="1:10" s="2" customFormat="1" ht="13.5" customHeight="1">
      <c r="A34" s="9"/>
      <c r="B34" s="30"/>
      <c r="D34" s="53"/>
      <c r="E34" s="53"/>
      <c r="F34" s="53"/>
      <c r="G34" s="53"/>
      <c r="H34" s="53"/>
      <c r="I34" s="53"/>
      <c r="J34" s="53"/>
    </row>
    <row r="35" spans="1:10" s="2" customFormat="1" ht="22.5" customHeight="1" thickBot="1">
      <c r="A35" s="9" t="s">
        <v>13</v>
      </c>
      <c r="B35" s="30"/>
      <c r="D35" s="56">
        <f>+D33+D21</f>
        <v>104342342</v>
      </c>
      <c r="E35" s="53"/>
      <c r="F35" s="56">
        <f>+F33+F21</f>
        <v>102545710</v>
      </c>
      <c r="G35" s="53"/>
      <c r="H35" s="56">
        <f>+H33+H21</f>
        <v>70301354</v>
      </c>
      <c r="I35" s="53"/>
      <c r="J35" s="56">
        <f>+J33+J21</f>
        <v>68597955</v>
      </c>
    </row>
    <row r="36" ht="22.5" customHeight="1" thickTop="1">
      <c r="A36" s="8" t="s">
        <v>0</v>
      </c>
    </row>
    <row r="37" ht="22.5" customHeight="1">
      <c r="A37" s="8" t="s">
        <v>1</v>
      </c>
    </row>
    <row r="38" ht="22.5" customHeight="1">
      <c r="A38" s="8" t="s">
        <v>132</v>
      </c>
    </row>
    <row r="39" ht="22.5" customHeight="1">
      <c r="A39" s="9"/>
    </row>
    <row r="40" spans="1:10" s="3" customFormat="1" ht="22.5" customHeight="1">
      <c r="A40" s="38"/>
      <c r="B40" s="23"/>
      <c r="C40" s="39"/>
      <c r="D40" s="143" t="s">
        <v>3</v>
      </c>
      <c r="E40" s="143"/>
      <c r="F40" s="143"/>
      <c r="G40" s="6"/>
      <c r="H40" s="143" t="s">
        <v>88</v>
      </c>
      <c r="I40" s="143"/>
      <c r="J40" s="143"/>
    </row>
    <row r="41" spans="1:10" ht="22.5" customHeight="1">
      <c r="A41" s="8" t="s">
        <v>14</v>
      </c>
      <c r="B41" s="23" t="s">
        <v>4</v>
      </c>
      <c r="C41" s="39"/>
      <c r="D41" s="57" t="s">
        <v>75</v>
      </c>
      <c r="E41" s="57"/>
      <c r="F41" s="32" t="s">
        <v>76</v>
      </c>
      <c r="G41" s="32"/>
      <c r="H41" s="57" t="s">
        <v>75</v>
      </c>
      <c r="I41" s="57"/>
      <c r="J41" s="32" t="s">
        <v>76</v>
      </c>
    </row>
    <row r="42" spans="2:10" ht="22.5" customHeight="1">
      <c r="B42" s="23"/>
      <c r="C42" s="39"/>
      <c r="D42" s="32">
        <v>2551</v>
      </c>
      <c r="E42" s="57"/>
      <c r="F42" s="57" t="s">
        <v>128</v>
      </c>
      <c r="G42" s="32"/>
      <c r="H42" s="32">
        <v>2551</v>
      </c>
      <c r="I42" s="57"/>
      <c r="J42" s="57" t="s">
        <v>128</v>
      </c>
    </row>
    <row r="43" spans="2:10" ht="22.5" customHeight="1">
      <c r="B43" s="23"/>
      <c r="C43" s="39"/>
      <c r="D43" s="32" t="s">
        <v>87</v>
      </c>
      <c r="F43" s="32"/>
      <c r="G43" s="32"/>
      <c r="H43" s="32" t="s">
        <v>87</v>
      </c>
      <c r="J43" s="32"/>
    </row>
    <row r="44" spans="2:10" ht="22.5" customHeight="1">
      <c r="B44" s="23"/>
      <c r="C44" s="39"/>
      <c r="D44" s="144" t="s">
        <v>68</v>
      </c>
      <c r="E44" s="144"/>
      <c r="F44" s="144"/>
      <c r="G44" s="144"/>
      <c r="H44" s="144"/>
      <c r="I44" s="144"/>
      <c r="J44" s="144"/>
    </row>
    <row r="45" spans="1:10" ht="22.5" customHeight="1">
      <c r="A45" s="26" t="s">
        <v>15</v>
      </c>
      <c r="D45" s="33"/>
      <c r="E45" s="33"/>
      <c r="F45" s="33"/>
      <c r="G45" s="33"/>
      <c r="H45" s="33"/>
      <c r="I45" s="33"/>
      <c r="J45" s="33"/>
    </row>
    <row r="46" spans="1:10" ht="22.5" customHeight="1">
      <c r="A46" s="38" t="s">
        <v>70</v>
      </c>
      <c r="D46" s="40"/>
      <c r="E46" s="40"/>
      <c r="F46" s="40"/>
      <c r="G46" s="40"/>
      <c r="H46" s="40"/>
      <c r="I46" s="40"/>
      <c r="J46" s="40"/>
    </row>
    <row r="47" spans="1:10" ht="22.5" customHeight="1">
      <c r="A47" s="38" t="s">
        <v>89</v>
      </c>
      <c r="D47" s="40">
        <v>26334789</v>
      </c>
      <c r="E47" s="40"/>
      <c r="F47" s="40">
        <v>24471208</v>
      </c>
      <c r="G47" s="40"/>
      <c r="H47" s="40">
        <v>9579516</v>
      </c>
      <c r="I47" s="40"/>
      <c r="J47" s="40">
        <v>7880934</v>
      </c>
    </row>
    <row r="48" spans="1:12" ht="22.5" customHeight="1">
      <c r="A48" s="38" t="s">
        <v>16</v>
      </c>
      <c r="B48" s="24">
        <v>7</v>
      </c>
      <c r="D48" s="40">
        <v>7050818</v>
      </c>
      <c r="E48" s="40"/>
      <c r="F48" s="40">
        <v>7966770</v>
      </c>
      <c r="G48" s="40"/>
      <c r="H48" s="40">
        <v>2354163</v>
      </c>
      <c r="I48" s="40"/>
      <c r="J48" s="40">
        <v>2581623</v>
      </c>
      <c r="K48" s="40"/>
      <c r="L48" s="40"/>
    </row>
    <row r="49" spans="1:12" ht="22.5" customHeight="1">
      <c r="A49" s="38" t="s">
        <v>136</v>
      </c>
      <c r="B49" s="24">
        <v>3</v>
      </c>
      <c r="D49" s="41" t="s">
        <v>25</v>
      </c>
      <c r="E49" s="40"/>
      <c r="F49" s="41" t="s">
        <v>25</v>
      </c>
      <c r="G49" s="40"/>
      <c r="H49" s="40">
        <v>111000</v>
      </c>
      <c r="I49" s="40"/>
      <c r="J49" s="40">
        <v>111000</v>
      </c>
      <c r="K49" s="40"/>
      <c r="L49" s="40"/>
    </row>
    <row r="50" spans="1:10" ht="22.5" customHeight="1">
      <c r="A50" s="38" t="s">
        <v>17</v>
      </c>
      <c r="D50" s="40"/>
      <c r="E50" s="40"/>
      <c r="F50" s="40"/>
      <c r="G50" s="40"/>
      <c r="H50" s="40"/>
      <c r="I50" s="40"/>
      <c r="J50" s="40"/>
    </row>
    <row r="51" spans="1:10" ht="22.5" customHeight="1">
      <c r="A51" s="38" t="s">
        <v>90</v>
      </c>
      <c r="D51" s="40">
        <v>2542079</v>
      </c>
      <c r="E51" s="40"/>
      <c r="F51" s="40">
        <v>2663753</v>
      </c>
      <c r="G51" s="40"/>
      <c r="H51" s="40">
        <v>2002223</v>
      </c>
      <c r="I51" s="40"/>
      <c r="J51" s="40">
        <v>2002876</v>
      </c>
    </row>
    <row r="52" spans="1:12" ht="22.5" customHeight="1">
      <c r="A52" s="38" t="s">
        <v>137</v>
      </c>
      <c r="D52" s="40">
        <v>1044547</v>
      </c>
      <c r="E52" s="40"/>
      <c r="F52" s="40">
        <v>797634</v>
      </c>
      <c r="G52" s="40"/>
      <c r="H52" s="40">
        <v>160372</v>
      </c>
      <c r="I52" s="40"/>
      <c r="J52" s="40">
        <v>128010</v>
      </c>
      <c r="K52" s="40"/>
      <c r="L52" s="40"/>
    </row>
    <row r="53" spans="1:10" ht="22.5" customHeight="1">
      <c r="A53" s="38" t="s">
        <v>91</v>
      </c>
      <c r="D53" s="40">
        <v>186927</v>
      </c>
      <c r="E53" s="40"/>
      <c r="F53" s="40">
        <v>135564</v>
      </c>
      <c r="G53" s="40"/>
      <c r="H53" s="41" t="s">
        <v>127</v>
      </c>
      <c r="I53" s="40"/>
      <c r="J53" s="41" t="s">
        <v>207</v>
      </c>
    </row>
    <row r="54" spans="1:10" ht="22.5" customHeight="1">
      <c r="A54" s="38" t="s">
        <v>18</v>
      </c>
      <c r="B54" s="24" t="s">
        <v>175</v>
      </c>
      <c r="D54" s="43">
        <v>2192583</v>
      </c>
      <c r="E54" s="40"/>
      <c r="F54" s="43">
        <v>1901635</v>
      </c>
      <c r="G54" s="40"/>
      <c r="H54" s="43">
        <v>710426</v>
      </c>
      <c r="I54" s="40"/>
      <c r="J54" s="43">
        <v>486244</v>
      </c>
    </row>
    <row r="55" spans="1:10" s="2" customFormat="1" ht="22.5" customHeight="1">
      <c r="A55" s="9" t="s">
        <v>19</v>
      </c>
      <c r="B55" s="30"/>
      <c r="D55" s="52">
        <f>SUM(D47:D54)</f>
        <v>39351743</v>
      </c>
      <c r="E55" s="53"/>
      <c r="F55" s="52">
        <f>SUM(F47:F54)</f>
        <v>37936564</v>
      </c>
      <c r="G55" s="53"/>
      <c r="H55" s="52">
        <f>SUM(H47:H54)</f>
        <v>14917700</v>
      </c>
      <c r="I55" s="53"/>
      <c r="J55" s="52">
        <f>SUM(J47:J54)</f>
        <v>13190687</v>
      </c>
    </row>
    <row r="56" ht="13.5" customHeight="1"/>
    <row r="57" spans="1:10" ht="22.5" customHeight="1">
      <c r="A57" s="26" t="s">
        <v>20</v>
      </c>
      <c r="D57" s="33"/>
      <c r="E57" s="33"/>
      <c r="F57" s="33"/>
      <c r="G57" s="33"/>
      <c r="H57" s="33"/>
      <c r="I57" s="33"/>
      <c r="J57" s="33"/>
    </row>
    <row r="58" spans="1:10" ht="22.5" customHeight="1">
      <c r="A58" s="38" t="s">
        <v>71</v>
      </c>
      <c r="D58" s="33">
        <v>17094562</v>
      </c>
      <c r="E58" s="33"/>
      <c r="F58" s="33">
        <v>17143267</v>
      </c>
      <c r="G58" s="33"/>
      <c r="H58" s="33">
        <v>16500084</v>
      </c>
      <c r="I58" s="33"/>
      <c r="J58" s="33">
        <v>16500337</v>
      </c>
    </row>
    <row r="59" spans="1:10" ht="22.5" customHeight="1">
      <c r="A59" s="38" t="s">
        <v>138</v>
      </c>
      <c r="D59" s="47">
        <v>503205</v>
      </c>
      <c r="E59" s="47"/>
      <c r="F59" s="47">
        <v>531569</v>
      </c>
      <c r="G59" s="47"/>
      <c r="H59" s="45">
        <v>41227</v>
      </c>
      <c r="I59" s="47"/>
      <c r="J59" s="45">
        <v>41227</v>
      </c>
    </row>
    <row r="60" spans="1:10" ht="22.5" customHeight="1">
      <c r="A60" s="38" t="s">
        <v>140</v>
      </c>
      <c r="D60" s="47">
        <v>2284496</v>
      </c>
      <c r="E60" s="47"/>
      <c r="F60" s="47">
        <v>2320370</v>
      </c>
      <c r="G60" s="47"/>
      <c r="H60" s="47">
        <v>121191</v>
      </c>
      <c r="I60" s="47"/>
      <c r="J60" s="47">
        <v>158444</v>
      </c>
    </row>
    <row r="61" spans="1:10" ht="22.5" customHeight="1">
      <c r="A61" s="38" t="s">
        <v>139</v>
      </c>
      <c r="D61" s="40"/>
      <c r="E61" s="40"/>
      <c r="F61" s="40"/>
      <c r="G61" s="40"/>
      <c r="H61" s="40"/>
      <c r="I61" s="40"/>
      <c r="J61" s="40"/>
    </row>
    <row r="62" spans="1:10" ht="22.5" customHeight="1">
      <c r="A62" s="38" t="s">
        <v>92</v>
      </c>
      <c r="B62" s="24">
        <v>3</v>
      </c>
      <c r="D62" s="43">
        <v>398977</v>
      </c>
      <c r="E62" s="40"/>
      <c r="F62" s="43">
        <v>398977</v>
      </c>
      <c r="G62" s="40"/>
      <c r="H62" s="48" t="s">
        <v>127</v>
      </c>
      <c r="I62" s="40"/>
      <c r="J62" s="48" t="s">
        <v>207</v>
      </c>
    </row>
    <row r="63" spans="1:10" s="2" customFormat="1" ht="22.5" customHeight="1">
      <c r="A63" s="9" t="s">
        <v>22</v>
      </c>
      <c r="B63" s="30"/>
      <c r="D63" s="55">
        <f>SUM(D58:D62)</f>
        <v>20281240</v>
      </c>
      <c r="E63" s="53"/>
      <c r="F63" s="55">
        <f>SUM(F58:F62)</f>
        <v>20394183</v>
      </c>
      <c r="G63" s="53"/>
      <c r="H63" s="55">
        <f>SUM(H58:H62)</f>
        <v>16662502</v>
      </c>
      <c r="I63" s="53"/>
      <c r="J63" s="55">
        <f>SUM(J58:J62)</f>
        <v>16700008</v>
      </c>
    </row>
    <row r="64" spans="1:10" s="2" customFormat="1" ht="13.5" customHeight="1">
      <c r="A64" s="9"/>
      <c r="B64" s="30"/>
      <c r="D64" s="53"/>
      <c r="E64" s="53"/>
      <c r="F64" s="53"/>
      <c r="G64" s="53"/>
      <c r="H64" s="53"/>
      <c r="I64" s="53"/>
      <c r="J64" s="53"/>
    </row>
    <row r="65" spans="1:10" s="2" customFormat="1" ht="22.5" customHeight="1">
      <c r="A65" s="9" t="s">
        <v>23</v>
      </c>
      <c r="B65" s="30"/>
      <c r="D65" s="55">
        <f>SUM(D55+D63)</f>
        <v>59632983</v>
      </c>
      <c r="E65" s="53"/>
      <c r="F65" s="55">
        <f>SUM(F55+F63)</f>
        <v>58330747</v>
      </c>
      <c r="G65" s="53"/>
      <c r="H65" s="55">
        <f>+H63+H55</f>
        <v>31580202</v>
      </c>
      <c r="I65" s="53"/>
      <c r="J65" s="55">
        <f>+J63+J55</f>
        <v>29890695</v>
      </c>
    </row>
    <row r="66" spans="1:10" ht="22.5" customHeight="1">
      <c r="A66" s="9"/>
      <c r="D66" s="45"/>
      <c r="E66" s="40"/>
      <c r="F66" s="45"/>
      <c r="G66" s="40"/>
      <c r="H66" s="45"/>
      <c r="I66" s="40"/>
      <c r="J66" s="45"/>
    </row>
    <row r="67" spans="1:10" ht="22.5" customHeight="1">
      <c r="A67" s="8" t="s">
        <v>0</v>
      </c>
      <c r="B67" s="73"/>
      <c r="C67" s="84"/>
      <c r="D67" s="84"/>
      <c r="E67" s="84"/>
      <c r="F67" s="84"/>
      <c r="G67" s="84"/>
      <c r="H67" s="84"/>
      <c r="I67" s="84"/>
      <c r="J67" s="84"/>
    </row>
    <row r="68" spans="1:10" ht="22.5" customHeight="1">
      <c r="A68" s="8" t="s">
        <v>1</v>
      </c>
      <c r="B68" s="73"/>
      <c r="C68" s="84"/>
      <c r="D68" s="84"/>
      <c r="E68" s="84"/>
      <c r="F68" s="84"/>
      <c r="G68" s="84"/>
      <c r="H68" s="84"/>
      <c r="I68" s="84"/>
      <c r="J68" s="84"/>
    </row>
    <row r="69" spans="1:10" ht="22.5" customHeight="1">
      <c r="A69" s="8" t="s">
        <v>132</v>
      </c>
      <c r="B69" s="73"/>
      <c r="C69" s="84"/>
      <c r="D69" s="84"/>
      <c r="E69" s="84"/>
      <c r="F69" s="84"/>
      <c r="G69" s="84"/>
      <c r="H69" s="84"/>
      <c r="I69" s="84"/>
      <c r="J69" s="84"/>
    </row>
    <row r="70" ht="22.5" customHeight="1">
      <c r="A70" s="9"/>
    </row>
    <row r="71" spans="1:10" s="3" customFormat="1" ht="22.5" customHeight="1">
      <c r="A71" s="38"/>
      <c r="B71" s="23"/>
      <c r="C71" s="39"/>
      <c r="D71" s="143" t="s">
        <v>3</v>
      </c>
      <c r="E71" s="143"/>
      <c r="F71" s="143"/>
      <c r="G71" s="6"/>
      <c r="H71" s="143" t="s">
        <v>88</v>
      </c>
      <c r="I71" s="143"/>
      <c r="J71" s="143"/>
    </row>
    <row r="72" spans="1:10" ht="24" customHeight="1">
      <c r="A72" s="8" t="s">
        <v>14</v>
      </c>
      <c r="B72" s="23" t="s">
        <v>4</v>
      </c>
      <c r="C72" s="39"/>
      <c r="D72" s="57" t="s">
        <v>75</v>
      </c>
      <c r="E72" s="57"/>
      <c r="F72" s="32" t="s">
        <v>76</v>
      </c>
      <c r="G72" s="32"/>
      <c r="H72" s="57" t="s">
        <v>75</v>
      </c>
      <c r="I72" s="57"/>
      <c r="J72" s="32" t="s">
        <v>76</v>
      </c>
    </row>
    <row r="73" spans="2:10" ht="22.5" customHeight="1">
      <c r="B73" s="23"/>
      <c r="C73" s="39"/>
      <c r="D73" s="32">
        <v>2551</v>
      </c>
      <c r="E73" s="57"/>
      <c r="F73" s="57" t="s">
        <v>128</v>
      </c>
      <c r="G73" s="32"/>
      <c r="H73" s="32">
        <v>2551</v>
      </c>
      <c r="I73" s="57"/>
      <c r="J73" s="57" t="s">
        <v>128</v>
      </c>
    </row>
    <row r="74" spans="2:10" ht="22.5" customHeight="1">
      <c r="B74" s="23"/>
      <c r="C74" s="39"/>
      <c r="D74" s="32" t="s">
        <v>87</v>
      </c>
      <c r="F74" s="32"/>
      <c r="G74" s="32"/>
      <c r="H74" s="32" t="s">
        <v>87</v>
      </c>
      <c r="J74" s="32"/>
    </row>
    <row r="75" spans="2:10" ht="22.5" customHeight="1">
      <c r="B75" s="23"/>
      <c r="C75" s="39"/>
      <c r="D75" s="144" t="s">
        <v>68</v>
      </c>
      <c r="E75" s="144"/>
      <c r="F75" s="144"/>
      <c r="G75" s="144"/>
      <c r="H75" s="144"/>
      <c r="I75" s="144"/>
      <c r="J75" s="144"/>
    </row>
    <row r="76" spans="1:10" ht="22.5" customHeight="1">
      <c r="A76" s="26" t="s">
        <v>24</v>
      </c>
      <c r="D76" s="40"/>
      <c r="E76" s="40"/>
      <c r="F76" s="40"/>
      <c r="G76" s="40"/>
      <c r="H76" s="40"/>
      <c r="I76" s="40"/>
      <c r="J76" s="40"/>
    </row>
    <row r="77" spans="1:10" ht="22.5" customHeight="1">
      <c r="A77" s="68" t="s">
        <v>46</v>
      </c>
      <c r="B77" s="23"/>
      <c r="C77" s="39"/>
      <c r="D77" s="47"/>
      <c r="E77" s="47"/>
      <c r="F77" s="47"/>
      <c r="G77" s="47"/>
      <c r="H77" s="47"/>
      <c r="I77" s="47"/>
      <c r="J77" s="47"/>
    </row>
    <row r="78" spans="1:10" ht="22.5" customHeight="1" thickBot="1">
      <c r="A78" s="69" t="s">
        <v>93</v>
      </c>
      <c r="B78" s="23"/>
      <c r="C78" s="39"/>
      <c r="D78" s="46">
        <v>8206664</v>
      </c>
      <c r="E78" s="47"/>
      <c r="F78" s="46">
        <v>8206664</v>
      </c>
      <c r="G78" s="47"/>
      <c r="H78" s="46">
        <v>8206664</v>
      </c>
      <c r="I78" s="47"/>
      <c r="J78" s="46">
        <v>8206664</v>
      </c>
    </row>
    <row r="79" spans="1:10" ht="22.5" customHeight="1" thickTop="1">
      <c r="A79" s="69" t="s">
        <v>94</v>
      </c>
      <c r="B79" s="23"/>
      <c r="C79" s="39"/>
      <c r="D79" s="47">
        <v>7519938</v>
      </c>
      <c r="E79" s="47"/>
      <c r="F79" s="47">
        <v>7519938</v>
      </c>
      <c r="G79" s="47"/>
      <c r="H79" s="47">
        <v>7519938</v>
      </c>
      <c r="I79" s="47"/>
      <c r="J79" s="47">
        <v>7519938</v>
      </c>
    </row>
    <row r="80" spans="1:10" ht="22.5" customHeight="1">
      <c r="A80" s="69" t="s">
        <v>26</v>
      </c>
      <c r="B80" s="23"/>
      <c r="C80" s="39"/>
      <c r="D80" s="47"/>
      <c r="E80" s="47"/>
      <c r="F80" s="47"/>
      <c r="G80" s="47"/>
      <c r="H80" s="47"/>
      <c r="I80" s="47"/>
      <c r="J80" s="47"/>
    </row>
    <row r="81" spans="1:10" ht="22.5" customHeight="1">
      <c r="A81" s="69" t="s">
        <v>95</v>
      </c>
      <c r="B81" s="23"/>
      <c r="C81" s="39"/>
      <c r="D81" s="47">
        <v>16436492</v>
      </c>
      <c r="E81" s="47"/>
      <c r="F81" s="47">
        <v>16436492</v>
      </c>
      <c r="G81" s="47"/>
      <c r="H81" s="47">
        <v>16478865</v>
      </c>
      <c r="I81" s="47"/>
      <c r="J81" s="47">
        <v>16478865</v>
      </c>
    </row>
    <row r="82" spans="1:10" ht="22.5" customHeight="1">
      <c r="A82" s="69" t="s">
        <v>96</v>
      </c>
      <c r="B82" s="23"/>
      <c r="C82" s="39"/>
      <c r="D82" s="94">
        <v>-968700</v>
      </c>
      <c r="E82" s="47"/>
      <c r="F82" s="94">
        <v>-193249</v>
      </c>
      <c r="G82" s="47"/>
      <c r="H82" s="89" t="s">
        <v>25</v>
      </c>
      <c r="I82" s="47"/>
      <c r="J82" s="89" t="s">
        <v>25</v>
      </c>
    </row>
    <row r="83" spans="1:10" ht="22.5" customHeight="1">
      <c r="A83" s="69" t="s">
        <v>97</v>
      </c>
      <c r="B83" s="23"/>
      <c r="C83" s="39"/>
      <c r="D83" s="47"/>
      <c r="E83" s="47"/>
      <c r="F83" s="47"/>
      <c r="G83" s="47"/>
      <c r="H83" s="47"/>
      <c r="I83" s="47"/>
      <c r="J83" s="47"/>
    </row>
    <row r="84" spans="1:10" ht="22.5" customHeight="1">
      <c r="A84" s="69" t="s">
        <v>141</v>
      </c>
      <c r="B84" s="23"/>
      <c r="C84" s="39"/>
      <c r="D84" s="47">
        <v>2135301</v>
      </c>
      <c r="E84" s="47"/>
      <c r="F84" s="47">
        <v>2135301</v>
      </c>
      <c r="G84" s="47"/>
      <c r="H84" s="47">
        <v>600629</v>
      </c>
      <c r="I84" s="47"/>
      <c r="J84" s="47">
        <v>600629</v>
      </c>
    </row>
    <row r="85" spans="1:10" ht="22.5" customHeight="1">
      <c r="A85" s="69" t="s">
        <v>142</v>
      </c>
      <c r="B85" s="23"/>
      <c r="C85" s="39"/>
      <c r="D85" s="47"/>
      <c r="E85" s="47"/>
      <c r="F85" s="47"/>
      <c r="G85" s="47"/>
      <c r="H85" s="47"/>
      <c r="I85" s="47"/>
      <c r="J85" s="47"/>
    </row>
    <row r="86" spans="1:10" ht="22.5" customHeight="1">
      <c r="A86" s="69" t="s">
        <v>174</v>
      </c>
      <c r="B86" s="23"/>
      <c r="C86" s="39"/>
      <c r="D86" s="94">
        <v>-238367</v>
      </c>
      <c r="E86" s="94"/>
      <c r="F86" s="94">
        <v>-177159</v>
      </c>
      <c r="G86" s="94"/>
      <c r="H86" s="94">
        <v>-286815</v>
      </c>
      <c r="I86" s="94"/>
      <c r="J86" s="94">
        <v>-241082</v>
      </c>
    </row>
    <row r="87" spans="1:10" ht="22.5" customHeight="1">
      <c r="A87" s="69" t="s">
        <v>98</v>
      </c>
      <c r="B87" s="23"/>
      <c r="C87" s="39"/>
      <c r="D87" s="47">
        <v>219734</v>
      </c>
      <c r="E87" s="47"/>
      <c r="F87" s="47">
        <v>215493</v>
      </c>
      <c r="G87" s="47"/>
      <c r="H87" s="89" t="s">
        <v>25</v>
      </c>
      <c r="I87" s="47"/>
      <c r="J87" s="89" t="s">
        <v>25</v>
      </c>
    </row>
    <row r="88" spans="1:10" ht="22.5" customHeight="1">
      <c r="A88" s="69" t="s">
        <v>27</v>
      </c>
      <c r="B88" s="23"/>
      <c r="C88" s="39"/>
      <c r="D88" s="47"/>
      <c r="E88" s="47"/>
      <c r="F88" s="47"/>
      <c r="G88" s="47"/>
      <c r="H88" s="47"/>
      <c r="I88" s="47"/>
      <c r="J88" s="47"/>
    </row>
    <row r="89" spans="1:10" ht="22.5" customHeight="1">
      <c r="A89" s="69" t="s">
        <v>144</v>
      </c>
      <c r="B89" s="23"/>
      <c r="C89" s="39"/>
      <c r="D89" s="47"/>
      <c r="E89" s="47"/>
      <c r="F89" s="47"/>
      <c r="G89" s="47"/>
      <c r="H89" s="47"/>
      <c r="I89" s="47"/>
      <c r="J89" s="47"/>
    </row>
    <row r="90" spans="1:10" ht="22.5" customHeight="1">
      <c r="A90" s="69" t="s">
        <v>145</v>
      </c>
      <c r="B90" s="23"/>
      <c r="C90" s="39"/>
      <c r="D90" s="47">
        <v>820666</v>
      </c>
      <c r="E90" s="47"/>
      <c r="F90" s="47">
        <v>820666</v>
      </c>
      <c r="G90" s="47"/>
      <c r="H90" s="47">
        <v>820666</v>
      </c>
      <c r="I90" s="47"/>
      <c r="J90" s="47">
        <v>820666</v>
      </c>
    </row>
    <row r="91" spans="1:10" ht="22.5" customHeight="1">
      <c r="A91" s="69" t="s">
        <v>99</v>
      </c>
      <c r="B91" s="23"/>
      <c r="C91" s="39"/>
      <c r="D91" s="43">
        <v>18997085</v>
      </c>
      <c r="E91" s="47"/>
      <c r="F91" s="43">
        <v>17636127</v>
      </c>
      <c r="G91" s="47"/>
      <c r="H91" s="43">
        <v>13587869</v>
      </c>
      <c r="I91" s="47"/>
      <c r="J91" s="43">
        <v>13528244</v>
      </c>
    </row>
    <row r="92" spans="1:10" s="2" customFormat="1" ht="22.5" customHeight="1">
      <c r="A92" s="9" t="s">
        <v>212</v>
      </c>
      <c r="B92" s="30"/>
      <c r="D92" s="53">
        <f>SUM(D79:D91)</f>
        <v>44922149</v>
      </c>
      <c r="E92" s="53"/>
      <c r="F92" s="53">
        <f>SUM(F79:F91)</f>
        <v>44393609</v>
      </c>
      <c r="G92" s="53"/>
      <c r="H92" s="53">
        <f>SUM(H79:H91)</f>
        <v>38721152</v>
      </c>
      <c r="I92" s="53"/>
      <c r="J92" s="53">
        <f>SUM(J79:J91)</f>
        <v>38707260</v>
      </c>
    </row>
    <row r="93" spans="1:10" ht="22.5" customHeight="1">
      <c r="A93" s="70" t="s">
        <v>143</v>
      </c>
      <c r="D93" s="40"/>
      <c r="E93" s="40"/>
      <c r="F93" s="40"/>
      <c r="G93" s="40"/>
      <c r="H93" s="40"/>
      <c r="I93" s="40"/>
      <c r="J93" s="40"/>
    </row>
    <row r="94" spans="1:10" ht="22.5" customHeight="1">
      <c r="A94" s="49" t="s">
        <v>173</v>
      </c>
      <c r="D94" s="99">
        <v>-720700</v>
      </c>
      <c r="E94" s="94"/>
      <c r="F94" s="99">
        <v>-720700</v>
      </c>
      <c r="G94" s="94"/>
      <c r="H94" s="120" t="s">
        <v>25</v>
      </c>
      <c r="I94" s="94"/>
      <c r="J94" s="100" t="s">
        <v>25</v>
      </c>
    </row>
    <row r="95" spans="1:10" s="2" customFormat="1" ht="22.5" customHeight="1">
      <c r="A95" s="9" t="s">
        <v>213</v>
      </c>
      <c r="B95" s="30"/>
      <c r="D95" s="53">
        <f>SUM(D92:D94)</f>
        <v>44201449</v>
      </c>
      <c r="E95" s="53"/>
      <c r="F95" s="53">
        <f>SUM(F92:F94)</f>
        <v>43672909</v>
      </c>
      <c r="G95" s="53"/>
      <c r="H95" s="53">
        <f>SUM(H92:H94)</f>
        <v>38721152</v>
      </c>
      <c r="I95" s="53"/>
      <c r="J95" s="53">
        <f>SUM(J92:J94)</f>
        <v>38707260</v>
      </c>
    </row>
    <row r="96" spans="1:10" ht="22.5" customHeight="1">
      <c r="A96" s="38" t="s">
        <v>28</v>
      </c>
      <c r="D96" s="43">
        <v>507910</v>
      </c>
      <c r="E96" s="47"/>
      <c r="F96" s="43">
        <v>542054</v>
      </c>
      <c r="G96" s="47"/>
      <c r="H96" s="123" t="s">
        <v>25</v>
      </c>
      <c r="I96" s="47"/>
      <c r="J96" s="48" t="s">
        <v>25</v>
      </c>
    </row>
    <row r="97" spans="1:10" s="2" customFormat="1" ht="22.5" customHeight="1">
      <c r="A97" s="9" t="s">
        <v>29</v>
      </c>
      <c r="B97" s="24"/>
      <c r="D97" s="52">
        <f>SUM(D95:D96)</f>
        <v>44709359</v>
      </c>
      <c r="E97" s="54"/>
      <c r="F97" s="52">
        <f>SUM(F95:F96)</f>
        <v>44214963</v>
      </c>
      <c r="G97" s="54"/>
      <c r="H97" s="52">
        <f>SUM(H95:H96)</f>
        <v>38721152</v>
      </c>
      <c r="I97" s="54"/>
      <c r="J97" s="52">
        <f>SUM(J95:J96)</f>
        <v>38707260</v>
      </c>
    </row>
    <row r="98" spans="1:10" ht="14.25" customHeight="1">
      <c r="A98" s="9"/>
      <c r="D98" s="40"/>
      <c r="E98" s="40"/>
      <c r="F98" s="40"/>
      <c r="G98" s="40"/>
      <c r="H98" s="40"/>
      <c r="I98" s="40"/>
      <c r="J98" s="40"/>
    </row>
    <row r="99" spans="1:10" ht="22.5" customHeight="1" thickBot="1">
      <c r="A99" s="9" t="s">
        <v>30</v>
      </c>
      <c r="D99" s="56">
        <f>SUM(D65+D97)</f>
        <v>104342342</v>
      </c>
      <c r="E99" s="53"/>
      <c r="F99" s="56">
        <f>SUM(F65+F97)</f>
        <v>102545710</v>
      </c>
      <c r="G99" s="53"/>
      <c r="H99" s="56">
        <f>SUM(H65+H97)</f>
        <v>70301354</v>
      </c>
      <c r="I99" s="53"/>
      <c r="J99" s="56">
        <f>SUM(J65+J97)</f>
        <v>68597955</v>
      </c>
    </row>
    <row r="100" spans="1:10" ht="22.5" customHeight="1" thickTop="1">
      <c r="A100" s="9"/>
      <c r="D100" s="54"/>
      <c r="E100" s="53"/>
      <c r="F100" s="54"/>
      <c r="G100" s="53"/>
      <c r="H100" s="54"/>
      <c r="I100" s="53"/>
      <c r="J100" s="54"/>
    </row>
    <row r="101" spans="1:10" ht="22.5" customHeight="1">
      <c r="A101" s="8" t="s">
        <v>0</v>
      </c>
      <c r="B101" s="73"/>
      <c r="C101" s="84"/>
      <c r="D101" s="84"/>
      <c r="E101" s="84"/>
      <c r="F101" s="84"/>
      <c r="G101" s="84"/>
      <c r="H101" s="145"/>
      <c r="I101" s="145"/>
      <c r="J101" s="145"/>
    </row>
    <row r="102" spans="1:10" ht="22.5" customHeight="1">
      <c r="A102" s="8" t="s">
        <v>74</v>
      </c>
      <c r="B102" s="73"/>
      <c r="C102" s="84"/>
      <c r="D102" s="84"/>
      <c r="E102" s="84"/>
      <c r="F102" s="84"/>
      <c r="G102" s="84"/>
      <c r="H102" s="145"/>
      <c r="I102" s="145"/>
      <c r="J102" s="145"/>
    </row>
    <row r="103" spans="1:10" ht="22.5" customHeight="1">
      <c r="A103" s="1" t="s">
        <v>129</v>
      </c>
      <c r="B103" s="1"/>
      <c r="C103" s="1"/>
      <c r="D103" s="84"/>
      <c r="E103" s="84"/>
      <c r="F103" s="84"/>
      <c r="G103" s="84"/>
      <c r="H103" s="84"/>
      <c r="I103" s="84"/>
      <c r="J103" s="84"/>
    </row>
    <row r="104" spans="1:3" ht="7.5" customHeight="1">
      <c r="A104" s="142"/>
      <c r="B104" s="142"/>
      <c r="C104" s="142"/>
    </row>
    <row r="105" spans="1:10" s="3" customFormat="1" ht="19.5" customHeight="1">
      <c r="A105" s="49"/>
      <c r="B105" s="23"/>
      <c r="C105" s="39"/>
      <c r="D105" s="143" t="s">
        <v>3</v>
      </c>
      <c r="E105" s="143"/>
      <c r="F105" s="143"/>
      <c r="G105" s="6"/>
      <c r="H105" s="143" t="s">
        <v>88</v>
      </c>
      <c r="I105" s="143"/>
      <c r="J105" s="143"/>
    </row>
    <row r="106" spans="1:10" ht="19.5" customHeight="1">
      <c r="A106" s="10"/>
      <c r="B106" s="23" t="s">
        <v>4</v>
      </c>
      <c r="C106" s="39"/>
      <c r="D106" s="32">
        <v>2551</v>
      </c>
      <c r="E106" s="57"/>
      <c r="F106" s="57" t="s">
        <v>128</v>
      </c>
      <c r="G106" s="32"/>
      <c r="H106" s="32">
        <v>2551</v>
      </c>
      <c r="I106" s="57"/>
      <c r="J106" s="57" t="s">
        <v>128</v>
      </c>
    </row>
    <row r="107" spans="2:10" ht="19.5" customHeight="1">
      <c r="B107" s="23"/>
      <c r="C107" s="39"/>
      <c r="D107" s="144" t="s">
        <v>68</v>
      </c>
      <c r="E107" s="144"/>
      <c r="F107" s="144"/>
      <c r="G107" s="144"/>
      <c r="H107" s="144"/>
      <c r="I107" s="144"/>
      <c r="J107" s="144"/>
    </row>
    <row r="108" spans="1:10" ht="21.75" customHeight="1">
      <c r="A108" s="26" t="s">
        <v>31</v>
      </c>
      <c r="B108" s="24">
        <v>3</v>
      </c>
      <c r="D108" s="33"/>
      <c r="E108" s="33"/>
      <c r="F108" s="33"/>
      <c r="G108" s="33"/>
      <c r="H108" s="33"/>
      <c r="I108" s="33"/>
      <c r="J108" s="33"/>
    </row>
    <row r="109" spans="1:10" ht="21.75" customHeight="1">
      <c r="A109" s="38" t="s">
        <v>146</v>
      </c>
      <c r="D109" s="40">
        <v>33864058</v>
      </c>
      <c r="E109" s="40"/>
      <c r="F109" s="40">
        <v>29076781</v>
      </c>
      <c r="G109" s="40"/>
      <c r="H109" s="40">
        <v>11039150</v>
      </c>
      <c r="I109" s="40"/>
      <c r="J109" s="40">
        <v>10440475</v>
      </c>
    </row>
    <row r="110" spans="1:10" ht="21.75" customHeight="1">
      <c r="A110" s="38" t="s">
        <v>73</v>
      </c>
      <c r="D110" s="40">
        <v>19048</v>
      </c>
      <c r="E110" s="40"/>
      <c r="F110" s="40">
        <v>21118</v>
      </c>
      <c r="G110" s="40"/>
      <c r="H110" s="40">
        <v>310837</v>
      </c>
      <c r="I110" s="40"/>
      <c r="J110" s="40">
        <v>51409</v>
      </c>
    </row>
    <row r="111" spans="1:10" ht="21.75" customHeight="1">
      <c r="A111" s="38" t="s">
        <v>116</v>
      </c>
      <c r="D111" s="63" t="s">
        <v>25</v>
      </c>
      <c r="E111" s="40"/>
      <c r="F111" s="63" t="s">
        <v>25</v>
      </c>
      <c r="G111" s="40"/>
      <c r="H111" s="41" t="s">
        <v>25</v>
      </c>
      <c r="I111" s="40"/>
      <c r="J111" s="40">
        <v>9783652</v>
      </c>
    </row>
    <row r="112" spans="1:10" ht="21.75" customHeight="1">
      <c r="A112" s="38" t="s">
        <v>147</v>
      </c>
      <c r="D112" s="40">
        <v>206067</v>
      </c>
      <c r="E112" s="40"/>
      <c r="F112" s="40">
        <v>60606</v>
      </c>
      <c r="G112" s="40"/>
      <c r="H112" s="40">
        <v>68027</v>
      </c>
      <c r="I112" s="40"/>
      <c r="J112" s="40">
        <v>7222</v>
      </c>
    </row>
    <row r="113" spans="1:10" ht="21.75" customHeight="1">
      <c r="A113" s="38" t="s">
        <v>32</v>
      </c>
      <c r="D113" s="40">
        <v>239433</v>
      </c>
      <c r="E113" s="40"/>
      <c r="F113" s="40">
        <v>251447</v>
      </c>
      <c r="G113" s="40"/>
      <c r="H113" s="40">
        <v>85860</v>
      </c>
      <c r="I113" s="40"/>
      <c r="J113" s="40">
        <v>325503</v>
      </c>
    </row>
    <row r="114" spans="1:10" ht="21.75" customHeight="1">
      <c r="A114" s="38" t="s">
        <v>121</v>
      </c>
      <c r="D114" s="40"/>
      <c r="E114" s="40"/>
      <c r="F114" s="40"/>
      <c r="G114" s="40"/>
      <c r="H114" s="40"/>
      <c r="I114" s="40"/>
      <c r="J114" s="40"/>
    </row>
    <row r="115" spans="1:10" ht="21.75" customHeight="1">
      <c r="A115" s="38" t="s">
        <v>122</v>
      </c>
      <c r="D115" s="43">
        <v>400677</v>
      </c>
      <c r="E115" s="40"/>
      <c r="F115" s="43">
        <v>197112</v>
      </c>
      <c r="G115" s="40"/>
      <c r="H115" s="64" t="s">
        <v>25</v>
      </c>
      <c r="I115" s="40"/>
      <c r="J115" s="64" t="s">
        <v>25</v>
      </c>
    </row>
    <row r="116" spans="1:10" s="2" customFormat="1" ht="21.75" customHeight="1">
      <c r="A116" s="9" t="s">
        <v>33</v>
      </c>
      <c r="B116" s="30"/>
      <c r="D116" s="52">
        <f>SUM(D109:D115)</f>
        <v>34729283</v>
      </c>
      <c r="E116" s="53"/>
      <c r="F116" s="52">
        <f>SUM(F109:F115)</f>
        <v>29607064</v>
      </c>
      <c r="G116" s="53"/>
      <c r="H116" s="52">
        <f>SUM(H109:H115)</f>
        <v>11503874</v>
      </c>
      <c r="I116" s="53"/>
      <c r="J116" s="52">
        <f>SUM(J109:J115)</f>
        <v>20608261</v>
      </c>
    </row>
    <row r="117" spans="1:3" ht="7.5" customHeight="1">
      <c r="A117" s="142"/>
      <c r="B117" s="142"/>
      <c r="C117" s="142"/>
    </row>
    <row r="118" spans="1:10" ht="21.75" customHeight="1">
      <c r="A118" s="26" t="s">
        <v>34</v>
      </c>
      <c r="B118" s="24">
        <v>3</v>
      </c>
      <c r="D118" s="40"/>
      <c r="E118" s="40"/>
      <c r="F118" s="40"/>
      <c r="G118" s="40"/>
      <c r="H118" s="40"/>
      <c r="I118" s="40"/>
      <c r="J118" s="40"/>
    </row>
    <row r="119" spans="1:10" ht="21.75" customHeight="1">
      <c r="A119" s="38" t="s">
        <v>148</v>
      </c>
      <c r="D119" s="40">
        <v>29774479</v>
      </c>
      <c r="E119" s="40"/>
      <c r="F119" s="40">
        <v>26772505</v>
      </c>
      <c r="G119" s="40"/>
      <c r="H119" s="40">
        <v>10272732</v>
      </c>
      <c r="I119" s="40"/>
      <c r="J119" s="40">
        <v>10141807</v>
      </c>
    </row>
    <row r="120" spans="1:10" ht="21.75" customHeight="1">
      <c r="A120" s="38" t="s">
        <v>35</v>
      </c>
      <c r="D120" s="40">
        <v>3781620</v>
      </c>
      <c r="E120" s="40"/>
      <c r="F120" s="40">
        <v>3575652</v>
      </c>
      <c r="G120" s="40"/>
      <c r="H120" s="40">
        <v>852091</v>
      </c>
      <c r="I120" s="40"/>
      <c r="J120" s="40">
        <v>870096</v>
      </c>
    </row>
    <row r="121" spans="1:10" ht="21.75" customHeight="1">
      <c r="A121" s="38" t="s">
        <v>123</v>
      </c>
      <c r="D121" s="40"/>
      <c r="E121" s="40"/>
      <c r="F121" s="40"/>
      <c r="G121" s="40"/>
      <c r="H121" s="40"/>
      <c r="I121" s="40"/>
      <c r="J121" s="40"/>
    </row>
    <row r="122" spans="1:10" ht="21.75" customHeight="1">
      <c r="A122" s="38" t="s">
        <v>122</v>
      </c>
      <c r="B122" s="24" t="s">
        <v>175</v>
      </c>
      <c r="D122" s="40">
        <v>25371</v>
      </c>
      <c r="E122" s="40"/>
      <c r="F122" s="40">
        <v>13743</v>
      </c>
      <c r="G122" s="40"/>
      <c r="H122" s="41" t="s">
        <v>25</v>
      </c>
      <c r="I122" s="40"/>
      <c r="J122" s="41" t="s">
        <v>25</v>
      </c>
    </row>
    <row r="123" spans="1:10" ht="21.75" customHeight="1">
      <c r="A123" s="38" t="s">
        <v>36</v>
      </c>
      <c r="B123" s="24" t="s">
        <v>175</v>
      </c>
      <c r="D123" s="43">
        <v>9245</v>
      </c>
      <c r="E123" s="40"/>
      <c r="F123" s="43">
        <v>9395</v>
      </c>
      <c r="G123" s="40"/>
      <c r="H123" s="42">
        <v>6500</v>
      </c>
      <c r="I123" s="40"/>
      <c r="J123" s="42">
        <v>6650</v>
      </c>
    </row>
    <row r="124" spans="1:10" s="2" customFormat="1" ht="21.75" customHeight="1">
      <c r="A124" s="9" t="s">
        <v>37</v>
      </c>
      <c r="B124" s="30"/>
      <c r="D124" s="52">
        <f>SUM(D119:D123)</f>
        <v>33590715</v>
      </c>
      <c r="E124" s="53"/>
      <c r="F124" s="52">
        <f>SUM(F119:F123)</f>
        <v>30371295</v>
      </c>
      <c r="G124" s="53"/>
      <c r="H124" s="52">
        <f>SUM(H119:H123)</f>
        <v>11131323</v>
      </c>
      <c r="I124" s="53"/>
      <c r="J124" s="52">
        <f>SUM(J119:J123)</f>
        <v>11018553</v>
      </c>
    </row>
    <row r="125" spans="1:3" ht="7.5" customHeight="1">
      <c r="A125" s="142"/>
      <c r="B125" s="142"/>
      <c r="C125" s="142"/>
    </row>
    <row r="126" spans="1:10" ht="21.75" customHeight="1">
      <c r="A126" s="9" t="s">
        <v>149</v>
      </c>
      <c r="B126" s="23"/>
      <c r="C126" s="39"/>
      <c r="D126" s="23"/>
      <c r="E126" s="23"/>
      <c r="F126" s="23"/>
      <c r="G126" s="23"/>
      <c r="H126" s="23"/>
      <c r="I126" s="23"/>
      <c r="J126" s="23"/>
    </row>
    <row r="127" spans="1:10" ht="21.75" customHeight="1">
      <c r="A127" s="2" t="s">
        <v>150</v>
      </c>
      <c r="C127" s="53"/>
      <c r="D127" s="53">
        <f>SUM(D116-D124)</f>
        <v>1138568</v>
      </c>
      <c r="E127" s="40"/>
      <c r="F127" s="95">
        <v>-764231</v>
      </c>
      <c r="G127" s="53"/>
      <c r="H127" s="53">
        <f>SUM(H116-H124)</f>
        <v>372551</v>
      </c>
      <c r="I127" s="53"/>
      <c r="J127" s="53">
        <f>SUM(J116-J124)</f>
        <v>9589708</v>
      </c>
    </row>
    <row r="128" spans="1:10" ht="21.75" customHeight="1">
      <c r="A128" s="38" t="s">
        <v>38</v>
      </c>
      <c r="D128" s="40">
        <v>585947</v>
      </c>
      <c r="E128" s="40"/>
      <c r="F128" s="40">
        <v>623685</v>
      </c>
      <c r="G128" s="40"/>
      <c r="H128" s="40">
        <v>335763</v>
      </c>
      <c r="I128" s="40"/>
      <c r="J128" s="40">
        <v>343384</v>
      </c>
    </row>
    <row r="129" spans="1:10" ht="21.75" customHeight="1">
      <c r="A129" s="38" t="s">
        <v>152</v>
      </c>
      <c r="D129" s="99">
        <v>96237</v>
      </c>
      <c r="E129" s="40"/>
      <c r="F129" s="99">
        <v>-271414</v>
      </c>
      <c r="G129" s="40"/>
      <c r="H129" s="99">
        <v>-22837</v>
      </c>
      <c r="I129" s="40"/>
      <c r="J129" s="99">
        <v>-60709</v>
      </c>
    </row>
    <row r="130" spans="1:10" ht="21.75" customHeight="1" thickBot="1">
      <c r="A130" s="9" t="s">
        <v>209</v>
      </c>
      <c r="D130" s="96">
        <f>SUM(D127-D128-D129)</f>
        <v>456384</v>
      </c>
      <c r="E130" s="53"/>
      <c r="F130" s="96">
        <f>SUM(F127-F128-F129)</f>
        <v>-1116502</v>
      </c>
      <c r="G130" s="53"/>
      <c r="H130" s="56">
        <f>SUM(H127-H128-H129)</f>
        <v>59625</v>
      </c>
      <c r="I130" s="53"/>
      <c r="J130" s="56">
        <f>SUM(J127-J128-J129)</f>
        <v>9307033</v>
      </c>
    </row>
    <row r="131" spans="1:3" ht="7.5" customHeight="1" thickTop="1">
      <c r="A131" s="142"/>
      <c r="B131" s="142"/>
      <c r="C131" s="142"/>
    </row>
    <row r="132" spans="1:10" ht="21.75" customHeight="1">
      <c r="A132" s="9" t="s">
        <v>214</v>
      </c>
      <c r="D132" s="40"/>
      <c r="E132" s="40"/>
      <c r="F132" s="40"/>
      <c r="G132" s="40"/>
      <c r="H132" s="40"/>
      <c r="I132" s="40"/>
      <c r="J132" s="40"/>
    </row>
    <row r="133" spans="1:10" ht="21.75" customHeight="1">
      <c r="A133" s="38" t="s">
        <v>215</v>
      </c>
      <c r="D133" s="40">
        <v>451247</v>
      </c>
      <c r="E133" s="40"/>
      <c r="F133" s="40">
        <v>-1134509</v>
      </c>
      <c r="G133" s="40"/>
      <c r="H133" s="40">
        <f>H130</f>
        <v>59625</v>
      </c>
      <c r="I133" s="40"/>
      <c r="J133" s="40">
        <v>9307033</v>
      </c>
    </row>
    <row r="134" spans="1:10" ht="21.75" customHeight="1">
      <c r="A134" s="38" t="s">
        <v>211</v>
      </c>
      <c r="D134" s="43">
        <v>5137</v>
      </c>
      <c r="E134" s="40"/>
      <c r="F134" s="43">
        <v>18007</v>
      </c>
      <c r="G134" s="40"/>
      <c r="H134" s="123" t="s">
        <v>25</v>
      </c>
      <c r="I134" s="40"/>
      <c r="J134" s="48" t="s">
        <v>25</v>
      </c>
    </row>
    <row r="135" spans="4:10" ht="21.75" customHeight="1" thickBot="1">
      <c r="D135" s="112">
        <f>SUM(D133:D134)</f>
        <v>456384</v>
      </c>
      <c r="E135" s="54"/>
      <c r="F135" s="112">
        <f>SUM(F133:F134)</f>
        <v>-1116502</v>
      </c>
      <c r="G135" s="54"/>
      <c r="H135" s="112">
        <f>SUM(H133:H134)</f>
        <v>59625</v>
      </c>
      <c r="I135" s="54"/>
      <c r="J135" s="112">
        <f>SUM(J133:J134)</f>
        <v>9307033</v>
      </c>
    </row>
    <row r="136" spans="1:3" ht="7.5" customHeight="1" thickTop="1">
      <c r="A136" s="142"/>
      <c r="B136" s="142"/>
      <c r="C136" s="142"/>
    </row>
    <row r="137" spans="1:3" ht="22.5" customHeight="1">
      <c r="A137" s="9" t="s">
        <v>216</v>
      </c>
      <c r="B137" s="141"/>
      <c r="C137" s="141"/>
    </row>
    <row r="138" spans="1:10" ht="22.5" customHeight="1" thickBot="1">
      <c r="A138" s="9" t="s">
        <v>217</v>
      </c>
      <c r="B138" s="24">
        <v>9</v>
      </c>
      <c r="D138" s="98">
        <v>0.06</v>
      </c>
      <c r="F138" s="98">
        <v>-0.16</v>
      </c>
      <c r="H138" s="97">
        <v>0.01</v>
      </c>
      <c r="J138" s="97">
        <v>1.24</v>
      </c>
    </row>
    <row r="139" ht="22.5" customHeight="1" thickTop="1"/>
  </sheetData>
  <mergeCells count="19">
    <mergeCell ref="A104:C104"/>
    <mergeCell ref="D107:J107"/>
    <mergeCell ref="D75:J75"/>
    <mergeCell ref="D71:F71"/>
    <mergeCell ref="H71:J71"/>
    <mergeCell ref="D105:F105"/>
    <mergeCell ref="H105:J105"/>
    <mergeCell ref="H101:J101"/>
    <mergeCell ref="H102:J102"/>
    <mergeCell ref="D5:F5"/>
    <mergeCell ref="H5:J5"/>
    <mergeCell ref="D44:J44"/>
    <mergeCell ref="D40:F40"/>
    <mergeCell ref="H40:J40"/>
    <mergeCell ref="D9:J9"/>
    <mergeCell ref="A117:C117"/>
    <mergeCell ref="A125:C125"/>
    <mergeCell ref="A131:C131"/>
    <mergeCell ref="A136:C136"/>
  </mergeCells>
  <printOptions/>
  <pageMargins left="0.7" right="0.3" top="0.48" bottom="0.5" header="0.5" footer="0.5"/>
  <pageSetup firstPageNumber="3" useFirstPageNumber="1" horizontalDpi="600" verticalDpi="600" orientation="portrait" paperSize="9" scale="98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35" max="255" man="1"/>
    <brk id="66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1"/>
  <sheetViews>
    <sheetView showGridLines="0" zoomScale="80" zoomScaleNormal="80" zoomScaleSheetLayoutView="75" workbookViewId="0" topLeftCell="A31">
      <selection activeCell="A152" sqref="A152"/>
    </sheetView>
  </sheetViews>
  <sheetFormatPr defaultColWidth="9.140625" defaultRowHeight="21" customHeight="1"/>
  <cols>
    <col min="1" max="1" width="31.7109375" style="5" customWidth="1"/>
    <col min="2" max="2" width="8.140625" style="24" customWidth="1"/>
    <col min="3" max="3" width="1.1484375" style="5" customWidth="1"/>
    <col min="4" max="4" width="12.140625" style="5" customWidth="1"/>
    <col min="5" max="5" width="1.421875" style="5" customWidth="1"/>
    <col min="6" max="6" width="12.57421875" style="5" customWidth="1"/>
    <col min="7" max="7" width="0.71875" style="5" customWidth="1"/>
    <col min="8" max="8" width="11.8515625" style="5" customWidth="1"/>
    <col min="9" max="9" width="0.85546875" style="5" customWidth="1"/>
    <col min="10" max="10" width="11.57421875" style="5" customWidth="1"/>
    <col min="11" max="11" width="0.71875" style="5" customWidth="1"/>
    <col min="12" max="12" width="13.140625" style="5" customWidth="1"/>
    <col min="13" max="13" width="0.71875" style="5" customWidth="1"/>
    <col min="14" max="14" width="12.140625" style="5" customWidth="1"/>
    <col min="15" max="15" width="1.28515625" style="5" customWidth="1"/>
    <col min="16" max="16" width="11.421875" style="5" customWidth="1"/>
    <col min="17" max="17" width="0.71875" style="5" customWidth="1"/>
    <col min="18" max="18" width="12.140625" style="5" customWidth="1"/>
    <col min="19" max="19" width="0.71875" style="5" customWidth="1"/>
    <col min="20" max="20" width="11.7109375" style="5" customWidth="1"/>
    <col min="21" max="21" width="0.9921875" style="5" customWidth="1"/>
    <col min="22" max="22" width="10.57421875" style="5" customWidth="1"/>
    <col min="23" max="23" width="0.9921875" style="5" customWidth="1"/>
    <col min="24" max="24" width="11.57421875" style="5" customWidth="1"/>
    <col min="25" max="25" width="0.71875" style="5" customWidth="1"/>
    <col min="26" max="26" width="12.28125" style="5" customWidth="1"/>
    <col min="27" max="16384" width="9.140625" style="5" customWidth="1"/>
  </cols>
  <sheetData>
    <row r="1" spans="1:26" ht="23.25" customHeight="1">
      <c r="A1" s="4" t="s">
        <v>0</v>
      </c>
      <c r="B1" s="82"/>
      <c r="C1" s="4"/>
      <c r="D1" s="4"/>
      <c r="E1" s="4"/>
      <c r="F1" s="74"/>
      <c r="G1" s="71"/>
      <c r="H1" s="71"/>
      <c r="I1" s="71"/>
      <c r="J1" s="74"/>
      <c r="K1" s="71"/>
      <c r="L1" s="74"/>
      <c r="M1" s="71"/>
      <c r="N1" s="74"/>
      <c r="O1" s="71"/>
      <c r="P1" s="74"/>
      <c r="Q1" s="71"/>
      <c r="R1" s="74"/>
      <c r="S1" s="71"/>
      <c r="T1" s="71"/>
      <c r="U1" s="71"/>
      <c r="V1" s="71"/>
      <c r="W1" s="71"/>
      <c r="X1" s="74"/>
      <c r="Y1" s="71"/>
      <c r="Z1" s="74"/>
    </row>
    <row r="2" spans="1:26" ht="23.25" customHeight="1">
      <c r="A2" s="4" t="s">
        <v>180</v>
      </c>
      <c r="B2" s="82"/>
      <c r="C2" s="4"/>
      <c r="D2" s="4"/>
      <c r="E2" s="4"/>
      <c r="F2" s="74"/>
      <c r="G2" s="71"/>
      <c r="H2" s="71"/>
      <c r="I2" s="71"/>
      <c r="J2" s="74"/>
      <c r="K2" s="71"/>
      <c r="L2" s="74"/>
      <c r="M2" s="71"/>
      <c r="N2" s="74"/>
      <c r="O2" s="71"/>
      <c r="P2" s="74"/>
      <c r="Q2" s="71"/>
      <c r="R2" s="74"/>
      <c r="S2" s="71"/>
      <c r="T2" s="71"/>
      <c r="U2" s="71"/>
      <c r="V2" s="71"/>
      <c r="W2" s="71"/>
      <c r="X2" s="74"/>
      <c r="Y2" s="71"/>
      <c r="Z2" s="74"/>
    </row>
    <row r="3" spans="1:26" ht="23.25" customHeight="1">
      <c r="A3" s="4" t="s">
        <v>129</v>
      </c>
      <c r="B3" s="82"/>
      <c r="C3" s="4"/>
      <c r="D3" s="84"/>
      <c r="E3" s="8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23.25" customHeight="1">
      <c r="A4" s="4"/>
      <c r="B4" s="82"/>
      <c r="C4" s="4"/>
      <c r="D4" s="84"/>
      <c r="E4" s="8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21.75" customHeight="1">
      <c r="A5" s="22"/>
      <c r="B5" s="75"/>
      <c r="C5" s="22"/>
      <c r="D5" s="143" t="s">
        <v>3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s="25" customFormat="1" ht="21.75" customHeight="1">
      <c r="A6" s="21"/>
      <c r="B6" s="21"/>
      <c r="C6" s="21"/>
      <c r="D6" s="21"/>
      <c r="E6" s="21"/>
      <c r="F6" s="146" t="s">
        <v>26</v>
      </c>
      <c r="G6" s="146"/>
      <c r="H6" s="146"/>
      <c r="I6" s="146"/>
      <c r="J6" s="146"/>
      <c r="K6" s="146"/>
      <c r="L6" s="146"/>
      <c r="M6" s="146"/>
      <c r="N6" s="146"/>
      <c r="O6" s="147"/>
      <c r="P6" s="146" t="s">
        <v>27</v>
      </c>
      <c r="Q6" s="146"/>
      <c r="R6" s="146"/>
      <c r="S6" s="21"/>
      <c r="T6" s="21"/>
      <c r="U6" s="21"/>
      <c r="W6" s="21"/>
      <c r="X6" s="21"/>
      <c r="Y6" s="21"/>
      <c r="Z6" s="21"/>
    </row>
    <row r="7" spans="1:26" ht="21.75" customHeight="1">
      <c r="A7" s="11"/>
      <c r="B7" s="21"/>
      <c r="C7" s="11"/>
      <c r="D7" s="11"/>
      <c r="E7" s="11"/>
      <c r="F7" s="11"/>
      <c r="G7" s="11"/>
      <c r="H7" s="11"/>
      <c r="I7" s="11"/>
      <c r="J7" s="11"/>
      <c r="K7" s="11"/>
      <c r="L7" s="11" t="s">
        <v>100</v>
      </c>
      <c r="M7" s="11"/>
      <c r="N7" s="11"/>
      <c r="O7" s="11"/>
      <c r="P7" s="11"/>
      <c r="Q7" s="11"/>
      <c r="R7" s="11"/>
      <c r="S7" s="21"/>
      <c r="T7" s="21"/>
      <c r="U7" s="21"/>
      <c r="V7" s="11" t="s">
        <v>66</v>
      </c>
      <c r="W7" s="21"/>
      <c r="X7" s="21"/>
      <c r="Y7" s="11"/>
      <c r="Z7" s="11"/>
    </row>
    <row r="8" spans="1:26" ht="21.75" customHeight="1">
      <c r="A8" s="11"/>
      <c r="B8" s="21"/>
      <c r="C8" s="11"/>
      <c r="D8" s="11" t="s">
        <v>39</v>
      </c>
      <c r="E8" s="11"/>
      <c r="F8" s="11"/>
      <c r="G8" s="11"/>
      <c r="H8" s="11"/>
      <c r="I8" s="11"/>
      <c r="J8" s="11"/>
      <c r="K8" s="11"/>
      <c r="L8" s="11" t="s">
        <v>21</v>
      </c>
      <c r="M8" s="11"/>
      <c r="N8" s="11" t="s">
        <v>26</v>
      </c>
      <c r="O8" s="11"/>
      <c r="P8" s="11"/>
      <c r="Q8" s="11"/>
      <c r="R8" s="11"/>
      <c r="S8" s="11"/>
      <c r="T8" s="11" t="s">
        <v>40</v>
      </c>
      <c r="U8" s="11"/>
      <c r="V8" s="11" t="s">
        <v>67</v>
      </c>
      <c r="W8" s="11"/>
      <c r="X8" s="11" t="s">
        <v>66</v>
      </c>
      <c r="Y8" s="11"/>
      <c r="Z8" s="11"/>
    </row>
    <row r="9" spans="1:26" ht="21.75" customHeight="1">
      <c r="A9" s="11"/>
      <c r="B9" s="21"/>
      <c r="C9" s="11"/>
      <c r="D9" s="11" t="s">
        <v>41</v>
      </c>
      <c r="E9" s="11"/>
      <c r="F9" s="11" t="s">
        <v>42</v>
      </c>
      <c r="G9" s="11"/>
      <c r="H9" s="11" t="s">
        <v>81</v>
      </c>
      <c r="I9" s="11"/>
      <c r="J9" s="11" t="s">
        <v>101</v>
      </c>
      <c r="K9" s="11"/>
      <c r="L9" s="11" t="s">
        <v>50</v>
      </c>
      <c r="M9" s="11"/>
      <c r="N9" s="11" t="s">
        <v>43</v>
      </c>
      <c r="O9" s="11"/>
      <c r="P9" s="11" t="s">
        <v>182</v>
      </c>
      <c r="Q9" s="11"/>
      <c r="R9" s="11" t="s">
        <v>80</v>
      </c>
      <c r="S9" s="11"/>
      <c r="T9" s="11" t="s">
        <v>44</v>
      </c>
      <c r="U9" s="11"/>
      <c r="V9" s="11" t="s">
        <v>218</v>
      </c>
      <c r="W9" s="11"/>
      <c r="X9" s="11" t="s">
        <v>67</v>
      </c>
      <c r="Y9" s="11"/>
      <c r="Z9" s="11" t="s">
        <v>102</v>
      </c>
    </row>
    <row r="10" spans="1:26" ht="21.75" customHeight="1">
      <c r="A10" s="20"/>
      <c r="B10" s="21"/>
      <c r="C10" s="20"/>
      <c r="D10" s="11" t="s">
        <v>51</v>
      </c>
      <c r="E10" s="11"/>
      <c r="F10" s="11" t="s">
        <v>103</v>
      </c>
      <c r="G10" s="11"/>
      <c r="H10" s="11" t="s">
        <v>49</v>
      </c>
      <c r="I10" s="11"/>
      <c r="J10" s="11" t="s">
        <v>104</v>
      </c>
      <c r="K10" s="11"/>
      <c r="L10" s="102" t="s">
        <v>153</v>
      </c>
      <c r="M10" s="11"/>
      <c r="N10" s="11" t="s">
        <v>45</v>
      </c>
      <c r="O10" s="11"/>
      <c r="P10" s="11" t="s">
        <v>183</v>
      </c>
      <c r="Q10" s="11"/>
      <c r="R10" s="11" t="s">
        <v>79</v>
      </c>
      <c r="S10" s="11"/>
      <c r="T10" s="11" t="s">
        <v>48</v>
      </c>
      <c r="U10" s="11"/>
      <c r="V10" s="101" t="s">
        <v>220</v>
      </c>
      <c r="W10" s="11"/>
      <c r="X10" s="11" t="s">
        <v>52</v>
      </c>
      <c r="Y10" s="11"/>
      <c r="Z10" s="11" t="s">
        <v>67</v>
      </c>
    </row>
    <row r="11" spans="1:26" ht="21.75" customHeight="1">
      <c r="A11" s="20"/>
      <c r="B11" s="21"/>
      <c r="C11" s="20"/>
      <c r="D11" s="148" t="s">
        <v>68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1:26" ht="6.75" customHeight="1">
      <c r="A12" s="20"/>
      <c r="B12" s="21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7" customFormat="1" ht="21.75" customHeight="1">
      <c r="A13" s="103" t="s">
        <v>112</v>
      </c>
      <c r="B13" s="104"/>
      <c r="C13" s="103"/>
      <c r="D13" s="105">
        <v>7519938</v>
      </c>
      <c r="E13" s="105"/>
      <c r="F13" s="105">
        <v>16436492</v>
      </c>
      <c r="G13" s="105"/>
      <c r="H13" s="105">
        <v>-636798</v>
      </c>
      <c r="I13" s="105"/>
      <c r="J13" s="105">
        <v>2135301</v>
      </c>
      <c r="K13" s="105"/>
      <c r="L13" s="105">
        <v>-130125</v>
      </c>
      <c r="M13" s="105"/>
      <c r="N13" s="105">
        <v>208805</v>
      </c>
      <c r="O13" s="105"/>
      <c r="P13" s="105">
        <v>820666</v>
      </c>
      <c r="Q13" s="105"/>
      <c r="R13" s="105">
        <v>16504817</v>
      </c>
      <c r="S13" s="105"/>
      <c r="T13" s="105">
        <v>-720700</v>
      </c>
      <c r="U13" s="105"/>
      <c r="V13" s="105">
        <f>SUM(D13:T13)</f>
        <v>42138396</v>
      </c>
      <c r="W13" s="105"/>
      <c r="X13" s="105">
        <v>541614</v>
      </c>
      <c r="Y13" s="105"/>
      <c r="Z13" s="105">
        <f>SUM(V13:X13)</f>
        <v>42680010</v>
      </c>
    </row>
    <row r="14" spans="1:26" ht="21.75" customHeight="1">
      <c r="A14" s="13" t="s">
        <v>105</v>
      </c>
      <c r="B14" s="77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1.75" customHeight="1">
      <c r="A15" s="13" t="s">
        <v>199</v>
      </c>
      <c r="B15" s="77"/>
      <c r="C15" s="12"/>
      <c r="D15" s="62"/>
      <c r="E15" s="15"/>
      <c r="F15" s="78"/>
      <c r="G15" s="78"/>
      <c r="H15" s="62"/>
      <c r="I15" s="78"/>
      <c r="J15" s="78"/>
      <c r="K15" s="78"/>
      <c r="L15" s="78"/>
      <c r="M15" s="78"/>
      <c r="N15" s="78"/>
      <c r="O15" s="14"/>
      <c r="P15" s="62"/>
      <c r="Q15" s="15"/>
      <c r="R15" s="62"/>
      <c r="S15" s="15"/>
      <c r="T15" s="62"/>
      <c r="U15" s="14"/>
      <c r="V15" s="14"/>
      <c r="W15" s="14"/>
      <c r="X15" s="62"/>
      <c r="Y15" s="15"/>
      <c r="Z15" s="62"/>
    </row>
    <row r="16" spans="1:26" ht="21.75" customHeight="1">
      <c r="A16" s="12" t="s">
        <v>184</v>
      </c>
      <c r="B16" s="77"/>
      <c r="C16" s="12"/>
      <c r="D16" s="62"/>
      <c r="E16" s="15"/>
      <c r="F16" s="62"/>
      <c r="G16" s="15"/>
      <c r="H16" s="17"/>
      <c r="I16" s="15"/>
      <c r="J16" s="62"/>
      <c r="K16" s="15"/>
      <c r="L16" s="62"/>
      <c r="M16" s="15"/>
      <c r="N16" s="62"/>
      <c r="O16" s="15"/>
      <c r="P16" s="62"/>
      <c r="Q16" s="15"/>
      <c r="R16" s="15"/>
      <c r="S16" s="15"/>
      <c r="T16" s="62"/>
      <c r="U16" s="15"/>
      <c r="V16" s="15"/>
      <c r="W16" s="15"/>
      <c r="X16" s="14"/>
      <c r="Y16" s="15"/>
      <c r="Z16" s="14"/>
    </row>
    <row r="17" spans="1:26" ht="21.75" customHeight="1">
      <c r="A17" s="12" t="s">
        <v>185</v>
      </c>
      <c r="B17" s="77"/>
      <c r="C17" s="12"/>
      <c r="D17" s="62" t="s">
        <v>25</v>
      </c>
      <c r="E17" s="15"/>
      <c r="F17" s="62" t="s">
        <v>25</v>
      </c>
      <c r="G17" s="15"/>
      <c r="H17" s="17">
        <v>-143187</v>
      </c>
      <c r="I17" s="15"/>
      <c r="J17" s="62" t="s">
        <v>25</v>
      </c>
      <c r="K17" s="15"/>
      <c r="L17" s="62" t="s">
        <v>25</v>
      </c>
      <c r="M17" s="15"/>
      <c r="N17" s="62" t="s">
        <v>25</v>
      </c>
      <c r="O17" s="15"/>
      <c r="P17" s="62" t="s">
        <v>25</v>
      </c>
      <c r="Q17" s="15"/>
      <c r="R17" s="62" t="s">
        <v>25</v>
      </c>
      <c r="S17" s="15"/>
      <c r="T17" s="62" t="s">
        <v>25</v>
      </c>
      <c r="U17" s="15"/>
      <c r="V17" s="65">
        <f>SUM(D17:U17)</f>
        <v>-143187</v>
      </c>
      <c r="W17" s="15"/>
      <c r="X17" s="14">
        <v>-5688</v>
      </c>
      <c r="Y17" s="15"/>
      <c r="Z17" s="14">
        <f>SUM(V17:X17)</f>
        <v>-148875</v>
      </c>
    </row>
    <row r="18" spans="1:26" ht="21.75" customHeight="1">
      <c r="A18" s="12" t="s">
        <v>154</v>
      </c>
      <c r="B18" s="77"/>
      <c r="C18" s="12"/>
      <c r="D18" s="79" t="s">
        <v>25</v>
      </c>
      <c r="E18" s="15"/>
      <c r="F18" s="79" t="s">
        <v>25</v>
      </c>
      <c r="G18" s="16"/>
      <c r="H18" s="79" t="s">
        <v>25</v>
      </c>
      <c r="I18" s="16"/>
      <c r="J18" s="79" t="s">
        <v>25</v>
      </c>
      <c r="K18" s="16"/>
      <c r="L18" s="81">
        <v>-117103</v>
      </c>
      <c r="M18" s="16"/>
      <c r="N18" s="19">
        <v>4939</v>
      </c>
      <c r="O18" s="16"/>
      <c r="P18" s="79" t="s">
        <v>25</v>
      </c>
      <c r="Q18" s="62"/>
      <c r="R18" s="79" t="s">
        <v>25</v>
      </c>
      <c r="S18" s="15"/>
      <c r="T18" s="79" t="s">
        <v>25</v>
      </c>
      <c r="U18" s="15"/>
      <c r="V18" s="81">
        <f>SUM(D18:U18)</f>
        <v>-112164</v>
      </c>
      <c r="W18" s="15"/>
      <c r="X18" s="81">
        <v>-78</v>
      </c>
      <c r="Y18" s="15"/>
      <c r="Z18" s="19">
        <f>SUM(V18:X18)</f>
        <v>-112242</v>
      </c>
    </row>
    <row r="19" spans="1:26" ht="21.75" customHeight="1">
      <c r="A19" s="12" t="s">
        <v>155</v>
      </c>
      <c r="B19" s="77"/>
      <c r="C19" s="12"/>
      <c r="D19" s="80"/>
      <c r="E19" s="78"/>
      <c r="F19" s="80"/>
      <c r="G19" s="15"/>
      <c r="H19" s="80"/>
      <c r="I19" s="78"/>
      <c r="J19" s="80"/>
      <c r="K19" s="15"/>
      <c r="L19" s="78"/>
      <c r="M19" s="15"/>
      <c r="N19" s="78"/>
      <c r="O19" s="15"/>
      <c r="P19" s="78"/>
      <c r="Q19" s="62"/>
      <c r="R19" s="78"/>
      <c r="S19" s="15"/>
      <c r="T19" s="78"/>
      <c r="U19" s="15"/>
      <c r="V19" s="15"/>
      <c r="W19" s="15"/>
      <c r="X19" s="78"/>
      <c r="Y19" s="15"/>
      <c r="Z19" s="14"/>
    </row>
    <row r="20" spans="1:26" ht="21.75" customHeight="1">
      <c r="A20" s="12" t="s">
        <v>156</v>
      </c>
      <c r="B20" s="77"/>
      <c r="C20" s="12"/>
      <c r="D20" s="80" t="s">
        <v>25</v>
      </c>
      <c r="E20" s="15"/>
      <c r="F20" s="80" t="s">
        <v>25</v>
      </c>
      <c r="G20" s="15"/>
      <c r="H20" s="88">
        <f>+H17</f>
        <v>-143187</v>
      </c>
      <c r="I20" s="15"/>
      <c r="J20" s="80" t="s">
        <v>25</v>
      </c>
      <c r="K20" s="15"/>
      <c r="L20" s="88">
        <f>+L18</f>
        <v>-117103</v>
      </c>
      <c r="M20" s="15"/>
      <c r="N20" s="88">
        <f>+N18</f>
        <v>4939</v>
      </c>
      <c r="O20" s="15"/>
      <c r="P20" s="80" t="s">
        <v>25</v>
      </c>
      <c r="Q20" s="62"/>
      <c r="R20" s="80" t="s">
        <v>25</v>
      </c>
      <c r="S20" s="15"/>
      <c r="T20" s="80" t="s">
        <v>25</v>
      </c>
      <c r="U20" s="15"/>
      <c r="V20" s="65">
        <f>SUM(D20:U20)</f>
        <v>-255351</v>
      </c>
      <c r="W20" s="15"/>
      <c r="X20" s="88">
        <f>+X17+X18</f>
        <v>-5766</v>
      </c>
      <c r="Y20" s="15"/>
      <c r="Z20" s="88">
        <f>SUM(V20:X20)</f>
        <v>-261117</v>
      </c>
    </row>
    <row r="21" spans="1:26" ht="21.75" customHeight="1">
      <c r="A21" s="12" t="s">
        <v>209</v>
      </c>
      <c r="B21" s="77"/>
      <c r="C21" s="12"/>
      <c r="D21" s="136" t="s">
        <v>25</v>
      </c>
      <c r="E21" s="15"/>
      <c r="F21" s="136" t="s">
        <v>25</v>
      </c>
      <c r="G21" s="16"/>
      <c r="H21" s="79" t="s">
        <v>25</v>
      </c>
      <c r="I21" s="16"/>
      <c r="J21" s="136" t="s">
        <v>25</v>
      </c>
      <c r="K21" s="16"/>
      <c r="L21" s="79" t="s">
        <v>25</v>
      </c>
      <c r="M21" s="15"/>
      <c r="N21" s="79" t="s">
        <v>25</v>
      </c>
      <c r="O21" s="15"/>
      <c r="P21" s="79" t="s">
        <v>25</v>
      </c>
      <c r="Q21" s="16"/>
      <c r="R21" s="81">
        <v>-1134509</v>
      </c>
      <c r="S21" s="16"/>
      <c r="T21" s="136" t="s">
        <v>25</v>
      </c>
      <c r="U21" s="16"/>
      <c r="V21" s="81">
        <f>SUM(D21:U21)</f>
        <v>-1134509</v>
      </c>
      <c r="W21" s="16"/>
      <c r="X21" s="81">
        <v>18007</v>
      </c>
      <c r="Y21" s="16"/>
      <c r="Z21" s="135">
        <f>SUM(V21:X21)</f>
        <v>-1116502</v>
      </c>
    </row>
    <row r="22" spans="1:27" s="2" customFormat="1" ht="21.75" customHeight="1">
      <c r="A22" s="13" t="s">
        <v>106</v>
      </c>
      <c r="B22" s="30"/>
      <c r="D22" s="114" t="s">
        <v>25</v>
      </c>
      <c r="E22" s="110"/>
      <c r="F22" s="114" t="s">
        <v>25</v>
      </c>
      <c r="G22" s="110"/>
      <c r="H22" s="115">
        <f>SUM(H20:H21)</f>
        <v>-143187</v>
      </c>
      <c r="I22" s="110"/>
      <c r="J22" s="114" t="s">
        <v>25</v>
      </c>
      <c r="K22" s="110"/>
      <c r="L22" s="115">
        <f>SUM(L20:L21)</f>
        <v>-117103</v>
      </c>
      <c r="M22" s="110"/>
      <c r="N22" s="115">
        <f>SUM(N20:N21)</f>
        <v>4939</v>
      </c>
      <c r="O22" s="110"/>
      <c r="P22" s="114" t="s">
        <v>25</v>
      </c>
      <c r="Q22" s="110"/>
      <c r="R22" s="115">
        <f>SUM(R21:R21)</f>
        <v>-1134509</v>
      </c>
      <c r="S22" s="110"/>
      <c r="T22" s="114" t="s">
        <v>25</v>
      </c>
      <c r="U22" s="110"/>
      <c r="V22" s="116">
        <f>SUM(D22:U22)</f>
        <v>-1389860</v>
      </c>
      <c r="W22" s="110"/>
      <c r="X22" s="115">
        <f>SUM(X20:X21)</f>
        <v>12241</v>
      </c>
      <c r="Y22" s="110"/>
      <c r="Z22" s="115">
        <f>SUM(V22:X22)</f>
        <v>-1377619</v>
      </c>
      <c r="AA22" s="22"/>
    </row>
    <row r="23" spans="1:27" ht="21.75" customHeight="1">
      <c r="A23" s="12" t="s">
        <v>157</v>
      </c>
      <c r="B23" s="77"/>
      <c r="C23" s="1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7"/>
    </row>
    <row r="24" spans="1:26" ht="21.75" customHeight="1">
      <c r="A24" s="12" t="s">
        <v>158</v>
      </c>
      <c r="B24" s="77"/>
      <c r="C24" s="12"/>
      <c r="D24" s="62" t="s">
        <v>25</v>
      </c>
      <c r="E24" s="15"/>
      <c r="F24" s="62" t="s">
        <v>25</v>
      </c>
      <c r="G24" s="15"/>
      <c r="H24" s="62" t="s">
        <v>25</v>
      </c>
      <c r="I24" s="15"/>
      <c r="J24" s="62" t="s">
        <v>25</v>
      </c>
      <c r="K24" s="15"/>
      <c r="L24" s="62" t="s">
        <v>25</v>
      </c>
      <c r="M24" s="15"/>
      <c r="N24" s="62" t="s">
        <v>25</v>
      </c>
      <c r="O24" s="15"/>
      <c r="P24" s="62" t="s">
        <v>25</v>
      </c>
      <c r="Q24" s="15"/>
      <c r="R24" s="62" t="s">
        <v>25</v>
      </c>
      <c r="S24" s="15"/>
      <c r="T24" s="62" t="s">
        <v>25</v>
      </c>
      <c r="U24" s="15"/>
      <c r="V24" s="62" t="s">
        <v>25</v>
      </c>
      <c r="W24" s="15"/>
      <c r="X24" s="14">
        <v>-14861</v>
      </c>
      <c r="Y24" s="15"/>
      <c r="Z24" s="14">
        <f>SUM(V24:X24)</f>
        <v>-14861</v>
      </c>
    </row>
    <row r="25" spans="1:26" ht="21.75" customHeight="1">
      <c r="A25" s="12" t="s">
        <v>124</v>
      </c>
      <c r="B25" s="77"/>
      <c r="C25" s="12"/>
      <c r="D25" s="79" t="s">
        <v>25</v>
      </c>
      <c r="E25" s="15"/>
      <c r="F25" s="79" t="s">
        <v>25</v>
      </c>
      <c r="G25" s="15"/>
      <c r="H25" s="79" t="s">
        <v>25</v>
      </c>
      <c r="I25" s="15"/>
      <c r="J25" s="79" t="s">
        <v>25</v>
      </c>
      <c r="K25" s="15"/>
      <c r="L25" s="79" t="s">
        <v>25</v>
      </c>
      <c r="M25" s="15"/>
      <c r="N25" s="79" t="s">
        <v>25</v>
      </c>
      <c r="O25" s="15"/>
      <c r="P25" s="79" t="s">
        <v>25</v>
      </c>
      <c r="Q25" s="15"/>
      <c r="R25" s="79" t="s">
        <v>25</v>
      </c>
      <c r="S25" s="15"/>
      <c r="T25" s="79" t="s">
        <v>25</v>
      </c>
      <c r="U25" s="15"/>
      <c r="V25" s="79" t="s">
        <v>25</v>
      </c>
      <c r="W25" s="15"/>
      <c r="X25" s="19">
        <v>-16445</v>
      </c>
      <c r="Y25" s="15"/>
      <c r="Z25" s="19">
        <f>SUM(V25:X25)</f>
        <v>-16445</v>
      </c>
    </row>
    <row r="26" spans="1:26" ht="21.75" customHeight="1" thickBot="1">
      <c r="A26" s="13" t="s">
        <v>113</v>
      </c>
      <c r="B26" s="76"/>
      <c r="C26" s="13"/>
      <c r="D26" s="28">
        <f>+D13</f>
        <v>7519938</v>
      </c>
      <c r="E26" s="27"/>
      <c r="F26" s="28">
        <f>+F13</f>
        <v>16436492</v>
      </c>
      <c r="G26" s="27"/>
      <c r="H26" s="28">
        <f>+H13+H22</f>
        <v>-779985</v>
      </c>
      <c r="I26" s="27"/>
      <c r="J26" s="28">
        <f>+J13</f>
        <v>2135301</v>
      </c>
      <c r="K26" s="27"/>
      <c r="L26" s="28">
        <f>+L13+L22</f>
        <v>-247228</v>
      </c>
      <c r="M26" s="27"/>
      <c r="N26" s="28">
        <f>+N13+N22</f>
        <v>213744</v>
      </c>
      <c r="O26" s="27"/>
      <c r="P26" s="28">
        <f>+P13</f>
        <v>820666</v>
      </c>
      <c r="Q26" s="27"/>
      <c r="R26" s="28">
        <f>+R13+R22</f>
        <v>15370308</v>
      </c>
      <c r="S26" s="27"/>
      <c r="T26" s="28">
        <f>+T13</f>
        <v>-720700</v>
      </c>
      <c r="U26" s="27"/>
      <c r="V26" s="28">
        <f>+V13+V22</f>
        <v>40748536</v>
      </c>
      <c r="W26" s="27"/>
      <c r="X26" s="28">
        <f>+X13+X22+X24+X25</f>
        <v>522549</v>
      </c>
      <c r="Y26" s="27"/>
      <c r="Z26" s="28">
        <f>+Z13+Z22+Z24+Z25</f>
        <v>41271085</v>
      </c>
    </row>
    <row r="27" ht="21" customHeight="1" thickTop="1"/>
    <row r="28" spans="1:26" ht="24.75" customHeight="1">
      <c r="A28" s="4" t="s">
        <v>0</v>
      </c>
      <c r="B28" s="82"/>
      <c r="C28" s="4"/>
      <c r="D28" s="4"/>
      <c r="E28" s="4"/>
      <c r="F28" s="74"/>
      <c r="G28" s="71"/>
      <c r="H28" s="71"/>
      <c r="I28" s="71"/>
      <c r="J28" s="74"/>
      <c r="K28" s="71"/>
      <c r="L28" s="74"/>
      <c r="M28" s="71"/>
      <c r="N28" s="74"/>
      <c r="O28" s="71"/>
      <c r="P28" s="74"/>
      <c r="Q28" s="71"/>
      <c r="R28" s="74"/>
      <c r="S28" s="71"/>
      <c r="T28" s="71"/>
      <c r="U28" s="71"/>
      <c r="V28" s="71"/>
      <c r="W28" s="71"/>
      <c r="X28" s="74"/>
      <c r="Y28" s="71"/>
      <c r="Z28" s="74"/>
    </row>
    <row r="29" spans="1:26" ht="24.75" customHeight="1">
      <c r="A29" s="4" t="s">
        <v>180</v>
      </c>
      <c r="B29" s="82"/>
      <c r="C29" s="4"/>
      <c r="D29" s="4"/>
      <c r="E29" s="4"/>
      <c r="F29" s="74"/>
      <c r="G29" s="71"/>
      <c r="H29" s="71"/>
      <c r="I29" s="71"/>
      <c r="J29" s="74"/>
      <c r="K29" s="71"/>
      <c r="L29" s="74"/>
      <c r="M29" s="71"/>
      <c r="N29" s="74"/>
      <c r="O29" s="71"/>
      <c r="P29" s="74"/>
      <c r="Q29" s="71"/>
      <c r="R29" s="74"/>
      <c r="S29" s="71"/>
      <c r="T29" s="71"/>
      <c r="U29" s="71"/>
      <c r="V29" s="71"/>
      <c r="W29" s="71"/>
      <c r="X29" s="74"/>
      <c r="Y29" s="71"/>
      <c r="Z29" s="74"/>
    </row>
    <row r="30" spans="1:26" ht="24.75" customHeight="1">
      <c r="A30" s="4" t="s">
        <v>129</v>
      </c>
      <c r="B30" s="82"/>
      <c r="C30" s="4"/>
      <c r="D30" s="84"/>
      <c r="E30" s="8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24.75" customHeight="1">
      <c r="A31" s="4"/>
      <c r="B31" s="82"/>
      <c r="C31" s="4"/>
      <c r="D31" s="84"/>
      <c r="E31" s="8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22.5" customHeight="1">
      <c r="A32" s="22"/>
      <c r="B32" s="75"/>
      <c r="C32" s="22"/>
      <c r="D32" s="143" t="s">
        <v>3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1:26" s="25" customFormat="1" ht="22.5" customHeight="1">
      <c r="A33" s="21"/>
      <c r="B33" s="21"/>
      <c r="C33" s="21"/>
      <c r="D33" s="21"/>
      <c r="E33" s="21"/>
      <c r="F33" s="146" t="s">
        <v>26</v>
      </c>
      <c r="G33" s="146"/>
      <c r="H33" s="146"/>
      <c r="I33" s="146"/>
      <c r="J33" s="146"/>
      <c r="K33" s="146"/>
      <c r="L33" s="146"/>
      <c r="M33" s="146"/>
      <c r="N33" s="146"/>
      <c r="O33" s="147"/>
      <c r="P33" s="146" t="s">
        <v>27</v>
      </c>
      <c r="Q33" s="146"/>
      <c r="R33" s="146"/>
      <c r="S33" s="21"/>
      <c r="T33" s="21"/>
      <c r="U33" s="21"/>
      <c r="W33" s="21"/>
      <c r="X33" s="21"/>
      <c r="Y33" s="21"/>
      <c r="Z33" s="21"/>
    </row>
    <row r="34" spans="1:26" ht="22.5" customHeight="1">
      <c r="A34" s="11"/>
      <c r="B34" s="21"/>
      <c r="C34" s="11"/>
      <c r="D34" s="11"/>
      <c r="E34" s="11"/>
      <c r="F34" s="11"/>
      <c r="G34" s="11"/>
      <c r="H34" s="11"/>
      <c r="I34" s="11"/>
      <c r="J34" s="11"/>
      <c r="K34" s="11"/>
      <c r="L34" s="11" t="s">
        <v>100</v>
      </c>
      <c r="M34" s="11"/>
      <c r="N34" s="11"/>
      <c r="O34" s="11"/>
      <c r="P34" s="11"/>
      <c r="Q34" s="11"/>
      <c r="R34" s="11"/>
      <c r="S34" s="21"/>
      <c r="T34" s="21"/>
      <c r="U34" s="21"/>
      <c r="V34" s="11" t="s">
        <v>66</v>
      </c>
      <c r="W34" s="21"/>
      <c r="X34" s="21"/>
      <c r="Y34" s="11"/>
      <c r="Z34" s="11"/>
    </row>
    <row r="35" spans="1:26" ht="22.5" customHeight="1">
      <c r="A35" s="11"/>
      <c r="B35" s="21"/>
      <c r="C35" s="11"/>
      <c r="D35" s="11" t="s">
        <v>39</v>
      </c>
      <c r="E35" s="11"/>
      <c r="F35" s="11"/>
      <c r="G35" s="11"/>
      <c r="H35" s="11"/>
      <c r="I35" s="11"/>
      <c r="J35" s="11"/>
      <c r="K35" s="11"/>
      <c r="L35" s="11" t="s">
        <v>21</v>
      </c>
      <c r="M35" s="11"/>
      <c r="N35" s="11" t="s">
        <v>26</v>
      </c>
      <c r="O35" s="11"/>
      <c r="P35" s="11"/>
      <c r="Q35" s="11"/>
      <c r="R35" s="11"/>
      <c r="S35" s="11"/>
      <c r="T35" s="11" t="s">
        <v>40</v>
      </c>
      <c r="U35" s="11"/>
      <c r="V35" s="11" t="s">
        <v>67</v>
      </c>
      <c r="W35" s="11"/>
      <c r="X35" s="11" t="s">
        <v>66</v>
      </c>
      <c r="Y35" s="11"/>
      <c r="Z35" s="11"/>
    </row>
    <row r="36" spans="1:26" ht="22.5" customHeight="1">
      <c r="A36" s="11"/>
      <c r="B36" s="21"/>
      <c r="C36" s="11"/>
      <c r="D36" s="11" t="s">
        <v>41</v>
      </c>
      <c r="E36" s="11"/>
      <c r="F36" s="11" t="s">
        <v>42</v>
      </c>
      <c r="G36" s="11"/>
      <c r="H36" s="11" t="s">
        <v>81</v>
      </c>
      <c r="I36" s="11"/>
      <c r="J36" s="11" t="s">
        <v>101</v>
      </c>
      <c r="K36" s="11"/>
      <c r="L36" s="11" t="s">
        <v>50</v>
      </c>
      <c r="M36" s="11"/>
      <c r="N36" s="11" t="s">
        <v>43</v>
      </c>
      <c r="O36" s="11"/>
      <c r="P36" s="11" t="s">
        <v>182</v>
      </c>
      <c r="Q36" s="11"/>
      <c r="R36" s="11" t="s">
        <v>80</v>
      </c>
      <c r="S36" s="11"/>
      <c r="T36" s="11" t="s">
        <v>44</v>
      </c>
      <c r="U36" s="11"/>
      <c r="V36" s="11" t="s">
        <v>218</v>
      </c>
      <c r="W36" s="11"/>
      <c r="X36" s="11" t="s">
        <v>67</v>
      </c>
      <c r="Y36" s="11"/>
      <c r="Z36" s="11" t="s">
        <v>102</v>
      </c>
    </row>
    <row r="37" spans="1:26" ht="22.5" customHeight="1">
      <c r="A37" s="20"/>
      <c r="B37" s="21" t="s">
        <v>4</v>
      </c>
      <c r="C37" s="20"/>
      <c r="D37" s="11" t="s">
        <v>51</v>
      </c>
      <c r="E37" s="11"/>
      <c r="F37" s="11" t="s">
        <v>103</v>
      </c>
      <c r="G37" s="11"/>
      <c r="H37" s="11" t="s">
        <v>49</v>
      </c>
      <c r="I37" s="11"/>
      <c r="J37" s="11" t="s">
        <v>104</v>
      </c>
      <c r="K37" s="11"/>
      <c r="L37" s="102" t="s">
        <v>153</v>
      </c>
      <c r="M37" s="11"/>
      <c r="N37" s="11" t="s">
        <v>45</v>
      </c>
      <c r="O37" s="11"/>
      <c r="P37" s="11" t="s">
        <v>183</v>
      </c>
      <c r="Q37" s="11"/>
      <c r="R37" s="11" t="s">
        <v>79</v>
      </c>
      <c r="S37" s="11"/>
      <c r="T37" s="11" t="s">
        <v>48</v>
      </c>
      <c r="U37" s="11"/>
      <c r="V37" s="101" t="s">
        <v>220</v>
      </c>
      <c r="W37" s="11"/>
      <c r="X37" s="11" t="s">
        <v>52</v>
      </c>
      <c r="Y37" s="11"/>
      <c r="Z37" s="11" t="s">
        <v>67</v>
      </c>
    </row>
    <row r="38" spans="1:26" ht="22.5" customHeight="1">
      <c r="A38" s="20"/>
      <c r="B38" s="21"/>
      <c r="C38" s="20"/>
      <c r="D38" s="148" t="s">
        <v>68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ht="6.75" customHeight="1">
      <c r="A39" s="20"/>
      <c r="B39" s="21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2.5" customHeight="1">
      <c r="A40" s="13" t="s">
        <v>186</v>
      </c>
      <c r="B40" s="76"/>
      <c r="C40" s="13"/>
      <c r="D40" s="105">
        <v>7519938</v>
      </c>
      <c r="E40" s="105"/>
      <c r="F40" s="105">
        <v>16436492</v>
      </c>
      <c r="G40" s="105"/>
      <c r="H40" s="105">
        <v>-193249</v>
      </c>
      <c r="I40" s="105"/>
      <c r="J40" s="105">
        <v>2135301</v>
      </c>
      <c r="K40" s="105"/>
      <c r="L40" s="105">
        <v>-177159</v>
      </c>
      <c r="M40" s="105"/>
      <c r="N40" s="105">
        <v>215493</v>
      </c>
      <c r="O40" s="105"/>
      <c r="P40" s="105">
        <v>820666</v>
      </c>
      <c r="Q40" s="105"/>
      <c r="R40" s="105">
        <v>17636127</v>
      </c>
      <c r="S40" s="105"/>
      <c r="T40" s="105">
        <v>-720700</v>
      </c>
      <c r="U40" s="105"/>
      <c r="V40" s="105">
        <f>SUM(D40:T40)</f>
        <v>43672909</v>
      </c>
      <c r="W40" s="105"/>
      <c r="X40" s="105">
        <v>542054</v>
      </c>
      <c r="Y40" s="27"/>
      <c r="Z40" s="105">
        <f>SUM(V40:X40)</f>
        <v>44214963</v>
      </c>
    </row>
    <row r="41" spans="1:26" ht="22.5" customHeight="1">
      <c r="A41" s="12" t="s">
        <v>177</v>
      </c>
      <c r="B41" s="77">
        <v>11</v>
      </c>
      <c r="C41" s="12"/>
      <c r="D41" s="18" t="s">
        <v>25</v>
      </c>
      <c r="E41" s="17"/>
      <c r="F41" s="18" t="s">
        <v>25</v>
      </c>
      <c r="G41" s="17"/>
      <c r="H41" s="18" t="s">
        <v>25</v>
      </c>
      <c r="I41" s="17"/>
      <c r="J41" s="18" t="s">
        <v>25</v>
      </c>
      <c r="K41" s="17"/>
      <c r="L41" s="18" t="s">
        <v>25</v>
      </c>
      <c r="M41" s="17"/>
      <c r="N41" s="18" t="s">
        <v>25</v>
      </c>
      <c r="O41" s="17"/>
      <c r="P41" s="18" t="s">
        <v>25</v>
      </c>
      <c r="Q41" s="17"/>
      <c r="R41" s="19">
        <v>909711</v>
      </c>
      <c r="S41" s="17"/>
      <c r="T41" s="18" t="s">
        <v>25</v>
      </c>
      <c r="U41" s="17"/>
      <c r="V41" s="19">
        <f>SUM(D41:T41)</f>
        <v>909711</v>
      </c>
      <c r="W41" s="17"/>
      <c r="X41" s="18" t="s">
        <v>25</v>
      </c>
      <c r="Y41" s="14"/>
      <c r="Z41" s="19">
        <f>SUM(V41:X41)</f>
        <v>909711</v>
      </c>
    </row>
    <row r="42" spans="1:26" ht="22.5" customHeight="1">
      <c r="A42" s="13" t="s">
        <v>178</v>
      </c>
      <c r="B42" s="76"/>
      <c r="C42" s="13"/>
      <c r="D42" s="127">
        <f>SUM(D40:D41)</f>
        <v>7519938</v>
      </c>
      <c r="E42" s="105"/>
      <c r="F42" s="127">
        <f>SUM(F40:F41)</f>
        <v>16436492</v>
      </c>
      <c r="G42" s="105"/>
      <c r="H42" s="127">
        <f>SUM(H40:H41)</f>
        <v>-193249</v>
      </c>
      <c r="I42" s="105"/>
      <c r="J42" s="127">
        <f>SUM(J40:J41)</f>
        <v>2135301</v>
      </c>
      <c r="K42" s="105"/>
      <c r="L42" s="127">
        <f>SUM(L40:L41)</f>
        <v>-177159</v>
      </c>
      <c r="M42" s="105"/>
      <c r="N42" s="127">
        <f>SUM(N40:N41)</f>
        <v>215493</v>
      </c>
      <c r="O42" s="105"/>
      <c r="P42" s="127">
        <f>SUM(P40:P41)</f>
        <v>820666</v>
      </c>
      <c r="Q42" s="105"/>
      <c r="R42" s="127">
        <f>SUM(R40:R41)</f>
        <v>18545838</v>
      </c>
      <c r="S42" s="105"/>
      <c r="T42" s="127">
        <f>SUM(T40:T41)</f>
        <v>-720700</v>
      </c>
      <c r="U42" s="105"/>
      <c r="V42" s="127">
        <f>SUM(V40:V41)</f>
        <v>44582620</v>
      </c>
      <c r="W42" s="105"/>
      <c r="X42" s="127">
        <f>SUM(X40:X41)</f>
        <v>542054</v>
      </c>
      <c r="Y42" s="27"/>
      <c r="Z42" s="127">
        <f>SUM(Z40:Z41)</f>
        <v>45124674</v>
      </c>
    </row>
    <row r="43" spans="1:26" ht="22.5" customHeight="1">
      <c r="A43" s="13" t="s">
        <v>105</v>
      </c>
      <c r="B43" s="77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2.5" customHeight="1">
      <c r="A44" s="13" t="s">
        <v>199</v>
      </c>
      <c r="B44" s="77"/>
      <c r="C44" s="12"/>
      <c r="D44" s="62"/>
      <c r="E44" s="15"/>
      <c r="F44" s="78"/>
      <c r="G44" s="78"/>
      <c r="H44" s="62"/>
      <c r="I44" s="78"/>
      <c r="J44" s="78"/>
      <c r="K44" s="78"/>
      <c r="L44" s="78"/>
      <c r="M44" s="78"/>
      <c r="N44" s="78"/>
      <c r="O44" s="14"/>
      <c r="P44" s="62"/>
      <c r="Q44" s="15"/>
      <c r="R44" s="62"/>
      <c r="S44" s="15"/>
      <c r="T44" s="62"/>
      <c r="U44" s="14"/>
      <c r="V44" s="14"/>
      <c r="W44" s="14"/>
      <c r="X44" s="62"/>
      <c r="Y44" s="15"/>
      <c r="Z44" s="62"/>
    </row>
    <row r="45" spans="1:26" ht="22.5" customHeight="1">
      <c r="A45" s="12" t="s">
        <v>184</v>
      </c>
      <c r="B45" s="77"/>
      <c r="C45" s="12"/>
      <c r="D45" s="62"/>
      <c r="E45" s="15"/>
      <c r="F45" s="62"/>
      <c r="G45" s="15"/>
      <c r="H45" s="17"/>
      <c r="I45" s="15"/>
      <c r="J45" s="62"/>
      <c r="K45" s="15"/>
      <c r="L45" s="62"/>
      <c r="M45" s="15"/>
      <c r="N45" s="62"/>
      <c r="O45" s="15"/>
      <c r="P45" s="62"/>
      <c r="Q45" s="15"/>
      <c r="R45" s="15"/>
      <c r="S45" s="15"/>
      <c r="T45" s="62"/>
      <c r="U45" s="15"/>
      <c r="V45" s="15"/>
      <c r="W45" s="15"/>
      <c r="X45" s="14"/>
      <c r="Y45" s="15"/>
      <c r="Z45" s="14"/>
    </row>
    <row r="46" spans="1:26" ht="22.5" customHeight="1">
      <c r="A46" s="12" t="s">
        <v>185</v>
      </c>
      <c r="B46" s="77"/>
      <c r="C46" s="12"/>
      <c r="D46" s="16" t="s">
        <v>25</v>
      </c>
      <c r="E46" s="15"/>
      <c r="F46" s="16" t="s">
        <v>25</v>
      </c>
      <c r="G46" s="15"/>
      <c r="H46" s="17">
        <v>-775451</v>
      </c>
      <c r="I46" s="15"/>
      <c r="J46" s="16" t="s">
        <v>25</v>
      </c>
      <c r="K46" s="15"/>
      <c r="L46" s="16" t="s">
        <v>25</v>
      </c>
      <c r="M46" s="15"/>
      <c r="N46" s="16" t="s">
        <v>25</v>
      </c>
      <c r="O46" s="15"/>
      <c r="P46" s="16" t="s">
        <v>25</v>
      </c>
      <c r="Q46" s="15"/>
      <c r="R46" s="16" t="s">
        <v>25</v>
      </c>
      <c r="S46" s="15"/>
      <c r="T46" s="16" t="s">
        <v>25</v>
      </c>
      <c r="U46" s="15"/>
      <c r="V46" s="65">
        <f>SUM(D46:U46)</f>
        <v>-775451</v>
      </c>
      <c r="W46" s="15"/>
      <c r="X46" s="14">
        <v>-39197</v>
      </c>
      <c r="Y46" s="15"/>
      <c r="Z46" s="14">
        <v>-814648</v>
      </c>
    </row>
    <row r="47" spans="1:26" ht="22.5" customHeight="1">
      <c r="A47" s="12" t="s">
        <v>154</v>
      </c>
      <c r="B47" s="77"/>
      <c r="C47" s="12"/>
      <c r="D47" s="79" t="s">
        <v>25</v>
      </c>
      <c r="E47" s="15"/>
      <c r="F47" s="79" t="s">
        <v>25</v>
      </c>
      <c r="G47" s="16"/>
      <c r="H47" s="79" t="s">
        <v>25</v>
      </c>
      <c r="I47" s="16"/>
      <c r="J47" s="79" t="s">
        <v>25</v>
      </c>
      <c r="K47" s="16"/>
      <c r="L47" s="81">
        <v>-61208</v>
      </c>
      <c r="M47" s="16"/>
      <c r="N47" s="19">
        <v>4241</v>
      </c>
      <c r="O47" s="16"/>
      <c r="P47" s="79" t="s">
        <v>25</v>
      </c>
      <c r="Q47" s="62"/>
      <c r="R47" s="79" t="s">
        <v>25</v>
      </c>
      <c r="S47" s="15"/>
      <c r="T47" s="79" t="s">
        <v>25</v>
      </c>
      <c r="U47" s="15"/>
      <c r="V47" s="81">
        <f>SUM(D47:U47)</f>
        <v>-56967</v>
      </c>
      <c r="W47" s="15"/>
      <c r="X47" s="81">
        <v>-84</v>
      </c>
      <c r="Y47" s="15"/>
      <c r="Z47" s="19">
        <v>-57051</v>
      </c>
    </row>
    <row r="48" spans="1:26" ht="22.5" customHeight="1">
      <c r="A48" s="12" t="s">
        <v>155</v>
      </c>
      <c r="B48" s="77"/>
      <c r="C48" s="12"/>
      <c r="D48" s="80"/>
      <c r="E48" s="78"/>
      <c r="F48" s="80"/>
      <c r="G48" s="15"/>
      <c r="H48" s="80"/>
      <c r="I48" s="78"/>
      <c r="J48" s="80"/>
      <c r="K48" s="15"/>
      <c r="L48" s="78"/>
      <c r="M48" s="15"/>
      <c r="N48" s="78"/>
      <c r="O48" s="15"/>
      <c r="P48" s="78"/>
      <c r="Q48" s="62"/>
      <c r="R48" s="78"/>
      <c r="S48" s="15"/>
      <c r="T48" s="78"/>
      <c r="U48" s="15"/>
      <c r="V48" s="15"/>
      <c r="W48" s="15"/>
      <c r="X48" s="78"/>
      <c r="Y48" s="15"/>
      <c r="Z48" s="14"/>
    </row>
    <row r="49" spans="1:26" ht="22.5" customHeight="1">
      <c r="A49" s="12" t="s">
        <v>156</v>
      </c>
      <c r="B49" s="77"/>
      <c r="C49" s="12"/>
      <c r="D49" s="16" t="s">
        <v>25</v>
      </c>
      <c r="E49" s="15"/>
      <c r="F49" s="16" t="s">
        <v>25</v>
      </c>
      <c r="G49" s="15"/>
      <c r="H49" s="17">
        <f>SUM(H46:H47)</f>
        <v>-775451</v>
      </c>
      <c r="I49" s="15"/>
      <c r="J49" s="16" t="s">
        <v>25</v>
      </c>
      <c r="K49" s="15"/>
      <c r="L49" s="17">
        <f>SUM(L46:L47)</f>
        <v>-61208</v>
      </c>
      <c r="M49" s="15"/>
      <c r="N49" s="17">
        <f>SUM(N46:N47)</f>
        <v>4241</v>
      </c>
      <c r="O49" s="15"/>
      <c r="P49" s="16" t="s">
        <v>25</v>
      </c>
      <c r="Q49" s="62"/>
      <c r="R49" s="16" t="s">
        <v>25</v>
      </c>
      <c r="S49" s="15"/>
      <c r="T49" s="16" t="s">
        <v>25</v>
      </c>
      <c r="U49" s="15"/>
      <c r="V49" s="65">
        <f>SUM(D49:U49)</f>
        <v>-832418</v>
      </c>
      <c r="W49" s="15"/>
      <c r="X49" s="88">
        <v>-39281</v>
      </c>
      <c r="Y49" s="15"/>
      <c r="Z49" s="88">
        <f>SUM(V49:X49)</f>
        <v>-871699</v>
      </c>
    </row>
    <row r="50" spans="1:26" ht="22.5" customHeight="1">
      <c r="A50" s="12" t="s">
        <v>221</v>
      </c>
      <c r="B50" s="77"/>
      <c r="C50" s="12"/>
      <c r="D50" s="16" t="s">
        <v>25</v>
      </c>
      <c r="E50" s="15"/>
      <c r="F50" s="16" t="s">
        <v>25</v>
      </c>
      <c r="G50" s="16"/>
      <c r="H50" s="79" t="s">
        <v>25</v>
      </c>
      <c r="I50" s="16"/>
      <c r="J50" s="79" t="s">
        <v>25</v>
      </c>
      <c r="K50" s="16"/>
      <c r="L50" s="16" t="s">
        <v>25</v>
      </c>
      <c r="M50" s="15"/>
      <c r="N50" s="16" t="s">
        <v>25</v>
      </c>
      <c r="O50" s="15"/>
      <c r="P50" s="16" t="s">
        <v>25</v>
      </c>
      <c r="Q50" s="16"/>
      <c r="R50" s="113">
        <v>451247</v>
      </c>
      <c r="S50" s="16"/>
      <c r="T50" s="16" t="s">
        <v>25</v>
      </c>
      <c r="U50" s="16"/>
      <c r="V50" s="81">
        <f>SUM(D50:U50)</f>
        <v>451247</v>
      </c>
      <c r="W50" s="16"/>
      <c r="X50" s="113">
        <v>5137</v>
      </c>
      <c r="Y50" s="16"/>
      <c r="Z50" s="88">
        <f>SUM(V50:X50)</f>
        <v>456384</v>
      </c>
    </row>
    <row r="51" spans="1:30" s="2" customFormat="1" ht="22.5" customHeight="1">
      <c r="A51" s="13" t="s">
        <v>106</v>
      </c>
      <c r="B51" s="30"/>
      <c r="D51" s="128" t="s">
        <v>25</v>
      </c>
      <c r="E51" s="110"/>
      <c r="F51" s="128" t="s">
        <v>25</v>
      </c>
      <c r="G51" s="110"/>
      <c r="H51" s="129">
        <f>SUM(H49:H50)</f>
        <v>-775451</v>
      </c>
      <c r="I51" s="110"/>
      <c r="J51" s="128" t="s">
        <v>25</v>
      </c>
      <c r="K51" s="110"/>
      <c r="L51" s="129">
        <f>SUM(L49:L50)</f>
        <v>-61208</v>
      </c>
      <c r="M51" s="110"/>
      <c r="N51" s="129">
        <f>SUM(N49:N50)</f>
        <v>4241</v>
      </c>
      <c r="O51" s="110"/>
      <c r="P51" s="128" t="s">
        <v>25</v>
      </c>
      <c r="Q51" s="110"/>
      <c r="R51" s="129">
        <f>SUM(R49:R50)</f>
        <v>451247</v>
      </c>
      <c r="S51" s="110"/>
      <c r="T51" s="128" t="s">
        <v>25</v>
      </c>
      <c r="U51" s="110"/>
      <c r="V51" s="133">
        <f>SUM(D51:U51)</f>
        <v>-381171</v>
      </c>
      <c r="W51" s="110"/>
      <c r="X51" s="129">
        <f>SUM(X49:X50)</f>
        <v>-34144</v>
      </c>
      <c r="Y51" s="110"/>
      <c r="Z51" s="129">
        <f>SUM(V51:X51)</f>
        <v>-415315</v>
      </c>
      <c r="AA51" s="22"/>
      <c r="AB51" s="22"/>
      <c r="AC51" s="22"/>
      <c r="AD51" s="22"/>
    </row>
    <row r="52" spans="1:26" ht="22.5" customHeight="1" thickBot="1">
      <c r="A52" s="13" t="s">
        <v>130</v>
      </c>
      <c r="B52" s="76"/>
      <c r="C52" s="13"/>
      <c r="D52" s="28">
        <f>D42+SUM(D51:D51)</f>
        <v>7519938</v>
      </c>
      <c r="E52" s="27"/>
      <c r="F52" s="28">
        <f>F42+SUM(F51:F51)</f>
        <v>16436492</v>
      </c>
      <c r="G52" s="27"/>
      <c r="H52" s="28">
        <f>H42+SUM(H51:H51)</f>
        <v>-968700</v>
      </c>
      <c r="I52" s="27"/>
      <c r="J52" s="28">
        <f>J42+SUM(J51:J51)</f>
        <v>2135301</v>
      </c>
      <c r="K52" s="27"/>
      <c r="L52" s="28">
        <f>L42+SUM(L51:L51)</f>
        <v>-238367</v>
      </c>
      <c r="M52" s="27"/>
      <c r="N52" s="28">
        <f>N42+SUM(N51:N51)</f>
        <v>219734</v>
      </c>
      <c r="O52" s="27"/>
      <c r="P52" s="28">
        <f>P42+SUM(P51:P51)</f>
        <v>820666</v>
      </c>
      <c r="Q52" s="27"/>
      <c r="R52" s="28">
        <f>R42+SUM(R51:R51)</f>
        <v>18997085</v>
      </c>
      <c r="S52" s="27"/>
      <c r="T52" s="28">
        <f>T42+SUM(T51:T51)</f>
        <v>-720700</v>
      </c>
      <c r="U52" s="27"/>
      <c r="V52" s="28">
        <f>SUM(D52:T52)</f>
        <v>44201449</v>
      </c>
      <c r="W52" s="27"/>
      <c r="X52" s="28">
        <f>X42+SUM(X51:X51)</f>
        <v>507910</v>
      </c>
      <c r="Y52" s="27"/>
      <c r="Z52" s="28">
        <f>Z42+SUM(Z51:Z51)</f>
        <v>44709359</v>
      </c>
    </row>
    <row r="53" ht="21" customHeight="1" thickTop="1"/>
    <row r="71" ht="21" customHeight="1">
      <c r="D71" s="5">
        <v>8206664</v>
      </c>
    </row>
    <row r="72" ht="21" customHeight="1">
      <c r="D72" s="5">
        <v>7519938</v>
      </c>
    </row>
    <row r="79" ht="21" customHeight="1">
      <c r="H79" s="5">
        <v>-286815</v>
      </c>
    </row>
    <row r="84" ht="21" customHeight="1">
      <c r="H84" s="5">
        <v>13581252</v>
      </c>
    </row>
    <row r="87" ht="21" customHeight="1">
      <c r="H87" s="122" t="s">
        <v>25</v>
      </c>
    </row>
    <row r="89" ht="21" customHeight="1">
      <c r="H89" s="122" t="s">
        <v>25</v>
      </c>
    </row>
    <row r="101" ht="21.75" customHeight="1"/>
    <row r="102" ht="21.75" customHeight="1"/>
    <row r="103" ht="21.75" customHeight="1"/>
    <row r="104" ht="21.75" customHeight="1"/>
    <row r="105" ht="21.75" customHeight="1">
      <c r="B105" s="24">
        <v>3</v>
      </c>
    </row>
    <row r="106" ht="21.75" customHeight="1"/>
    <row r="107" ht="21.75" customHeight="1"/>
    <row r="108" ht="21.75" customHeight="1"/>
    <row r="109" ht="21.75" customHeight="1"/>
    <row r="110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20" ht="21.75" customHeight="1"/>
    <row r="121" ht="21.75" customHeight="1"/>
    <row r="122" ht="21.75" customHeight="1"/>
    <row r="123" spans="2:8" ht="21.75" customHeight="1">
      <c r="B123" s="24">
        <v>11</v>
      </c>
      <c r="H123" s="5">
        <v>-16220</v>
      </c>
    </row>
    <row r="124" spans="4:10" ht="21.75" customHeight="1" thickBot="1">
      <c r="D124" s="125"/>
      <c r="F124" s="125"/>
      <c r="H124" s="125"/>
      <c r="J124" s="125"/>
    </row>
    <row r="125" ht="21" customHeight="1" thickTop="1"/>
    <row r="126" ht="21.75" customHeight="1"/>
    <row r="127" spans="1:8" ht="21.75" customHeight="1">
      <c r="A127" s="5" t="s">
        <v>176</v>
      </c>
      <c r="H127" s="5">
        <v>53008</v>
      </c>
    </row>
    <row r="128" ht="21.75" customHeight="1">
      <c r="H128" s="124" t="s">
        <v>25</v>
      </c>
    </row>
    <row r="129" ht="21.75" customHeight="1">
      <c r="H129" s="5">
        <f>SUM(H127:H128)</f>
        <v>53008</v>
      </c>
    </row>
    <row r="131" ht="22.5" customHeight="1">
      <c r="H131" s="5">
        <v>0.01</v>
      </c>
    </row>
  </sheetData>
  <mergeCells count="8">
    <mergeCell ref="D32:Z32"/>
    <mergeCell ref="F33:O33"/>
    <mergeCell ref="P33:R33"/>
    <mergeCell ref="D38:Z38"/>
    <mergeCell ref="D5:Z5"/>
    <mergeCell ref="F6:O6"/>
    <mergeCell ref="P6:R6"/>
    <mergeCell ref="D11:Z11"/>
  </mergeCells>
  <printOptions/>
  <pageMargins left="0.7" right="0.3" top="0.48" bottom="0.4" header="0.5" footer="0.4"/>
  <pageSetup firstPageNumber="7" useFirstPageNumber="1" horizontalDpi="600" verticalDpi="600" orientation="landscape" paperSize="9" scale="80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SheetLayoutView="75" workbookViewId="0" topLeftCell="A15">
      <selection activeCell="A152" sqref="A152"/>
    </sheetView>
  </sheetViews>
  <sheetFormatPr defaultColWidth="9.140625" defaultRowHeight="22.5" customHeight="1"/>
  <cols>
    <col min="1" max="1" width="35.7109375" style="5" customWidth="1"/>
    <col min="2" max="2" width="9.140625" style="24" customWidth="1"/>
    <col min="3" max="3" width="1.7109375" style="5" customWidth="1"/>
    <col min="4" max="4" width="13.57421875" style="5" customWidth="1"/>
    <col min="5" max="5" width="1.7109375" style="5" customWidth="1"/>
    <col min="6" max="6" width="13.7109375" style="5" customWidth="1"/>
    <col min="7" max="7" width="1.7109375" style="5" customWidth="1"/>
    <col min="8" max="8" width="13.28125" style="5" customWidth="1"/>
    <col min="9" max="9" width="1.7109375" style="5" customWidth="1"/>
    <col min="10" max="10" width="17.140625" style="5" customWidth="1"/>
    <col min="11" max="11" width="1.7109375" style="5" customWidth="1"/>
    <col min="12" max="12" width="14.28125" style="5" customWidth="1"/>
    <col min="13" max="13" width="1.7109375" style="5" customWidth="1"/>
    <col min="14" max="14" width="13.57421875" style="5" customWidth="1"/>
    <col min="15" max="15" width="1.7109375" style="5" customWidth="1"/>
    <col min="16" max="16" width="13.8515625" style="5" customWidth="1"/>
    <col min="17" max="16384" width="9.140625" style="5" customWidth="1"/>
  </cols>
  <sheetData>
    <row r="1" spans="1:18" ht="25.5" customHeight="1">
      <c r="A1" s="4" t="s">
        <v>0</v>
      </c>
      <c r="B1" s="82"/>
      <c r="C1" s="4"/>
      <c r="D1" s="84"/>
      <c r="E1" s="4"/>
      <c r="G1" s="4"/>
      <c r="I1" s="4"/>
      <c r="K1" s="4"/>
      <c r="M1" s="4"/>
      <c r="O1" s="4"/>
      <c r="Q1" s="14"/>
      <c r="R1" s="60"/>
    </row>
    <row r="2" spans="1:18" ht="25.5" customHeight="1">
      <c r="A2" s="4" t="s">
        <v>180</v>
      </c>
      <c r="B2" s="82"/>
      <c r="C2" s="4"/>
      <c r="D2" s="84"/>
      <c r="E2" s="4"/>
      <c r="G2" s="4"/>
      <c r="I2" s="4"/>
      <c r="K2" s="4"/>
      <c r="M2" s="4"/>
      <c r="O2" s="4"/>
      <c r="Q2" s="14"/>
      <c r="R2" s="60"/>
    </row>
    <row r="3" spans="1:18" ht="25.5" customHeight="1">
      <c r="A3" s="4" t="s">
        <v>129</v>
      </c>
      <c r="B3" s="82"/>
      <c r="C3" s="4"/>
      <c r="D3" s="84"/>
      <c r="E3" s="4"/>
      <c r="G3" s="4"/>
      <c r="I3" s="4"/>
      <c r="K3" s="4"/>
      <c r="M3" s="4"/>
      <c r="O3" s="4"/>
      <c r="Q3" s="14"/>
      <c r="R3" s="60"/>
    </row>
    <row r="4" spans="1:16" ht="22.5" customHeight="1">
      <c r="A4" s="85"/>
      <c r="B4" s="72"/>
      <c r="C4" s="85"/>
      <c r="D4" s="84"/>
      <c r="E4" s="85"/>
      <c r="F4" s="60"/>
      <c r="G4" s="85"/>
      <c r="H4" s="60"/>
      <c r="I4" s="85"/>
      <c r="J4" s="60"/>
      <c r="K4" s="85"/>
      <c r="L4" s="60"/>
      <c r="M4" s="85"/>
      <c r="N4" s="60"/>
      <c r="O4" s="85"/>
      <c r="P4" s="60"/>
    </row>
    <row r="5" spans="1:16" ht="22.5" customHeight="1">
      <c r="A5" s="7"/>
      <c r="B5" s="23"/>
      <c r="C5" s="7"/>
      <c r="D5" s="143" t="s">
        <v>88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22.5" customHeight="1">
      <c r="A6" s="11"/>
      <c r="B6" s="21"/>
      <c r="C6" s="11"/>
      <c r="D6" s="11"/>
      <c r="E6" s="11"/>
      <c r="F6" s="146" t="s">
        <v>26</v>
      </c>
      <c r="G6" s="146"/>
      <c r="H6" s="146"/>
      <c r="I6" s="146"/>
      <c r="J6" s="146"/>
      <c r="K6" s="11"/>
      <c r="L6" s="146" t="s">
        <v>27</v>
      </c>
      <c r="M6" s="146"/>
      <c r="N6" s="146"/>
      <c r="O6" s="11"/>
      <c r="P6" s="11" t="s">
        <v>102</v>
      </c>
    </row>
    <row r="7" spans="1:16" ht="22.5" customHeight="1">
      <c r="A7" s="11"/>
      <c r="B7" s="21"/>
      <c r="C7" s="11"/>
      <c r="D7" s="11" t="s">
        <v>46</v>
      </c>
      <c r="E7" s="11"/>
      <c r="F7" s="11"/>
      <c r="G7" s="11"/>
      <c r="H7" s="11"/>
      <c r="I7" s="11"/>
      <c r="J7" s="11" t="s">
        <v>100</v>
      </c>
      <c r="K7" s="11"/>
      <c r="L7" s="11"/>
      <c r="M7" s="11"/>
      <c r="N7" s="11"/>
      <c r="O7" s="11"/>
      <c r="P7" s="11" t="s">
        <v>67</v>
      </c>
    </row>
    <row r="8" spans="1:16" ht="22.5" customHeight="1">
      <c r="A8" s="11"/>
      <c r="B8" s="21"/>
      <c r="C8" s="11"/>
      <c r="D8" s="11" t="s">
        <v>47</v>
      </c>
      <c r="E8" s="11"/>
      <c r="F8" s="11" t="s">
        <v>42</v>
      </c>
      <c r="G8" s="11"/>
      <c r="H8" s="11" t="s">
        <v>101</v>
      </c>
      <c r="I8" s="11"/>
      <c r="J8" s="11" t="s">
        <v>187</v>
      </c>
      <c r="K8" s="11"/>
      <c r="L8" s="11" t="s">
        <v>77</v>
      </c>
      <c r="M8" s="11"/>
      <c r="N8" s="11" t="s">
        <v>80</v>
      </c>
      <c r="O8" s="11"/>
      <c r="P8" s="117" t="s">
        <v>218</v>
      </c>
    </row>
    <row r="9" spans="1:18" ht="22.5" customHeight="1">
      <c r="A9" s="20"/>
      <c r="B9" s="21"/>
      <c r="C9" s="20"/>
      <c r="D9" s="11" t="s">
        <v>51</v>
      </c>
      <c r="E9" s="20"/>
      <c r="F9" s="11" t="s">
        <v>114</v>
      </c>
      <c r="G9" s="20"/>
      <c r="H9" s="11" t="s">
        <v>104</v>
      </c>
      <c r="I9" s="20"/>
      <c r="J9" s="11" t="s">
        <v>188</v>
      </c>
      <c r="K9" s="20"/>
      <c r="L9" s="11" t="s">
        <v>78</v>
      </c>
      <c r="M9" s="20"/>
      <c r="N9" s="11" t="s">
        <v>79</v>
      </c>
      <c r="O9" s="20"/>
      <c r="P9" s="91" t="s">
        <v>219</v>
      </c>
      <c r="Q9" s="7"/>
      <c r="R9" s="7"/>
    </row>
    <row r="10" spans="1:18" ht="22.5" customHeight="1">
      <c r="A10" s="20"/>
      <c r="B10" s="21"/>
      <c r="C10" s="20"/>
      <c r="D10" s="148" t="s">
        <v>68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7"/>
      <c r="R10" s="7"/>
    </row>
    <row r="11" spans="1:18" ht="6.75" customHeight="1">
      <c r="A11" s="20"/>
      <c r="B11" s="2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7"/>
      <c r="R11" s="7"/>
    </row>
    <row r="12" spans="1:17" ht="22.5" customHeight="1">
      <c r="A12" s="13" t="s">
        <v>189</v>
      </c>
      <c r="B12" s="76"/>
      <c r="C12" s="13"/>
      <c r="D12" s="118">
        <v>7519938</v>
      </c>
      <c r="E12" s="13"/>
      <c r="F12" s="118">
        <v>16478865</v>
      </c>
      <c r="G12" s="13"/>
      <c r="H12" s="118">
        <v>759512</v>
      </c>
      <c r="I12" s="13"/>
      <c r="J12" s="118">
        <v>-221482</v>
      </c>
      <c r="K12" s="13"/>
      <c r="L12" s="118">
        <v>820666</v>
      </c>
      <c r="M12" s="13"/>
      <c r="N12" s="118">
        <v>2742133</v>
      </c>
      <c r="O12" s="13"/>
      <c r="P12" s="118">
        <v>28099632</v>
      </c>
      <c r="Q12" s="7"/>
    </row>
    <row r="13" spans="1:16" s="2" customFormat="1" ht="22.5" customHeight="1">
      <c r="A13" s="13" t="s">
        <v>105</v>
      </c>
      <c r="B13" s="76"/>
      <c r="C13" s="13"/>
      <c r="D13" s="27"/>
      <c r="E13" s="13"/>
      <c r="F13" s="27"/>
      <c r="G13" s="13"/>
      <c r="H13" s="51"/>
      <c r="I13" s="13"/>
      <c r="J13" s="27"/>
      <c r="K13" s="13"/>
      <c r="L13" s="27"/>
      <c r="M13" s="13"/>
      <c r="N13" s="27"/>
      <c r="O13" s="13"/>
      <c r="P13" s="27"/>
    </row>
    <row r="14" spans="1:15" s="2" customFormat="1" ht="22.5" customHeight="1">
      <c r="A14" s="13" t="s">
        <v>199</v>
      </c>
      <c r="B14" s="76"/>
      <c r="C14" s="13"/>
      <c r="E14" s="13"/>
      <c r="G14" s="13"/>
      <c r="I14" s="13"/>
      <c r="K14" s="13"/>
      <c r="M14" s="13"/>
      <c r="O14" s="13"/>
    </row>
    <row r="15" spans="1:16" ht="22.5" customHeight="1">
      <c r="A15" s="12" t="s">
        <v>111</v>
      </c>
      <c r="B15" s="77"/>
      <c r="C15" s="12"/>
      <c r="D15" s="15" t="s">
        <v>25</v>
      </c>
      <c r="E15" s="12"/>
      <c r="F15" s="15" t="s">
        <v>25</v>
      </c>
      <c r="G15" s="12"/>
      <c r="H15" s="83">
        <v>-157256</v>
      </c>
      <c r="I15" s="12"/>
      <c r="J15" s="15" t="s">
        <v>25</v>
      </c>
      <c r="K15" s="12"/>
      <c r="L15" s="15" t="s">
        <v>25</v>
      </c>
      <c r="M15" s="12"/>
      <c r="N15" s="83">
        <v>157256</v>
      </c>
      <c r="O15" s="12"/>
      <c r="P15" s="15" t="s">
        <v>25</v>
      </c>
    </row>
    <row r="16" spans="1:16" ht="22.5" customHeight="1">
      <c r="A16" s="12" t="s">
        <v>154</v>
      </c>
      <c r="B16" s="77"/>
      <c r="C16" s="12"/>
      <c r="D16" s="18" t="s">
        <v>25</v>
      </c>
      <c r="E16" s="12"/>
      <c r="F16" s="18" t="s">
        <v>25</v>
      </c>
      <c r="G16" s="12"/>
      <c r="H16" s="18" t="s">
        <v>25</v>
      </c>
      <c r="I16" s="12"/>
      <c r="J16" s="19">
        <v>-42466</v>
      </c>
      <c r="K16" s="12"/>
      <c r="L16" s="18" t="s">
        <v>25</v>
      </c>
      <c r="M16" s="12"/>
      <c r="N16" s="18" t="s">
        <v>25</v>
      </c>
      <c r="O16" s="12"/>
      <c r="P16" s="19">
        <f>SUM(D16:O16)</f>
        <v>-42466</v>
      </c>
    </row>
    <row r="17" spans="1:16" ht="22.5" customHeight="1">
      <c r="A17" s="12" t="s">
        <v>206</v>
      </c>
      <c r="B17" s="77"/>
      <c r="C17" s="12"/>
      <c r="D17" s="62"/>
      <c r="E17" s="12"/>
      <c r="F17" s="62"/>
      <c r="G17" s="12"/>
      <c r="H17" s="62"/>
      <c r="I17" s="12"/>
      <c r="J17" s="62"/>
      <c r="K17" s="12"/>
      <c r="L17" s="62"/>
      <c r="M17" s="12"/>
      <c r="N17" s="62"/>
      <c r="O17" s="12"/>
      <c r="P17" s="62"/>
    </row>
    <row r="18" spans="1:16" ht="22.5" customHeight="1">
      <c r="A18" s="12" t="s">
        <v>156</v>
      </c>
      <c r="B18" s="77"/>
      <c r="C18" s="12"/>
      <c r="D18" s="15" t="s">
        <v>25</v>
      </c>
      <c r="E18" s="12"/>
      <c r="F18" s="15" t="s">
        <v>25</v>
      </c>
      <c r="G18" s="12"/>
      <c r="H18" s="65">
        <f>SUM(H15:H16)</f>
        <v>-157256</v>
      </c>
      <c r="I18" s="12"/>
      <c r="J18" s="65">
        <f>SUM(J16:J16)</f>
        <v>-42466</v>
      </c>
      <c r="K18" s="12"/>
      <c r="L18" s="15" t="s">
        <v>25</v>
      </c>
      <c r="M18" s="12"/>
      <c r="N18" s="65">
        <f>SUM(N15:N16)</f>
        <v>157256</v>
      </c>
      <c r="O18" s="12"/>
      <c r="P18" s="14">
        <f>SUM(D18:O18)</f>
        <v>-42466</v>
      </c>
    </row>
    <row r="19" spans="1:16" ht="22.5" customHeight="1">
      <c r="A19" s="12" t="s">
        <v>221</v>
      </c>
      <c r="B19" s="77"/>
      <c r="C19" s="12"/>
      <c r="D19" s="18" t="s">
        <v>25</v>
      </c>
      <c r="E19" s="12"/>
      <c r="F19" s="18" t="s">
        <v>25</v>
      </c>
      <c r="G19" s="12"/>
      <c r="H19" s="18" t="s">
        <v>25</v>
      </c>
      <c r="I19" s="12"/>
      <c r="J19" s="18" t="s">
        <v>25</v>
      </c>
      <c r="K19" s="12"/>
      <c r="L19" s="18" t="s">
        <v>25</v>
      </c>
      <c r="M19" s="12"/>
      <c r="N19" s="19">
        <v>9307033</v>
      </c>
      <c r="O19" s="12"/>
      <c r="P19" s="19">
        <f>SUM(D19:O19)</f>
        <v>9307033</v>
      </c>
    </row>
    <row r="20" spans="1:16" s="2" customFormat="1" ht="22.5" customHeight="1">
      <c r="A20" s="13" t="s">
        <v>106</v>
      </c>
      <c r="B20" s="30"/>
      <c r="D20" s="130" t="s">
        <v>25</v>
      </c>
      <c r="F20" s="130" t="s">
        <v>25</v>
      </c>
      <c r="H20" s="131">
        <f>SUM(H18:H19)</f>
        <v>-157256</v>
      </c>
      <c r="J20" s="131">
        <f>SUM(J18:J19)</f>
        <v>-42466</v>
      </c>
      <c r="L20" s="130" t="s">
        <v>25</v>
      </c>
      <c r="N20" s="131">
        <f>SUM(N18:N19)</f>
        <v>9464289</v>
      </c>
      <c r="P20" s="131">
        <f>SUM(P18:P19)</f>
        <v>9264567</v>
      </c>
    </row>
    <row r="21" spans="1:16" ht="22.5" customHeight="1" thickBot="1">
      <c r="A21" s="13" t="s">
        <v>113</v>
      </c>
      <c r="B21" s="76"/>
      <c r="C21" s="13"/>
      <c r="D21" s="90">
        <f>SUM(D12)</f>
        <v>7519938</v>
      </c>
      <c r="E21" s="13"/>
      <c r="F21" s="90">
        <f>SUM(F12)</f>
        <v>16478865</v>
      </c>
      <c r="G21" s="13"/>
      <c r="H21" s="90">
        <f>SUM(H12+H15)</f>
        <v>602256</v>
      </c>
      <c r="I21" s="13"/>
      <c r="J21" s="90">
        <f>SUM(J12+J20)</f>
        <v>-263948</v>
      </c>
      <c r="K21" s="13"/>
      <c r="L21" s="90">
        <f>SUM(L12)</f>
        <v>820666</v>
      </c>
      <c r="M21" s="13"/>
      <c r="N21" s="90">
        <f>SUM(N12+N20)</f>
        <v>12206422</v>
      </c>
      <c r="O21" s="13"/>
      <c r="P21" s="90">
        <f>SUM(P12+P20)</f>
        <v>37364199</v>
      </c>
    </row>
    <row r="22" ht="22.5" customHeight="1" thickTop="1"/>
    <row r="23" spans="1:15" ht="24.75" customHeight="1">
      <c r="A23" s="4" t="s">
        <v>0</v>
      </c>
      <c r="B23" s="82"/>
      <c r="C23" s="4"/>
      <c r="D23" s="84"/>
      <c r="E23" s="4"/>
      <c r="G23" s="4"/>
      <c r="I23" s="4"/>
      <c r="K23" s="4"/>
      <c r="M23" s="4"/>
      <c r="O23" s="4"/>
    </row>
    <row r="24" spans="1:15" ht="24.75" customHeight="1">
      <c r="A24" s="4" t="s">
        <v>180</v>
      </c>
      <c r="B24" s="82"/>
      <c r="C24" s="4"/>
      <c r="D24" s="84"/>
      <c r="E24" s="4"/>
      <c r="G24" s="4"/>
      <c r="I24" s="4"/>
      <c r="K24" s="4"/>
      <c r="M24" s="4"/>
      <c r="O24" s="4"/>
    </row>
    <row r="25" spans="1:15" ht="24.75" customHeight="1">
      <c r="A25" s="4" t="s">
        <v>129</v>
      </c>
      <c r="B25" s="82"/>
      <c r="C25" s="4"/>
      <c r="D25" s="84"/>
      <c r="E25" s="4"/>
      <c r="G25" s="4"/>
      <c r="I25" s="4"/>
      <c r="K25" s="4"/>
      <c r="M25" s="4"/>
      <c r="O25" s="4"/>
    </row>
    <row r="26" spans="1:16" ht="22.5" customHeight="1">
      <c r="A26" s="85"/>
      <c r="B26" s="72"/>
      <c r="C26" s="85"/>
      <c r="D26" s="84"/>
      <c r="E26" s="85"/>
      <c r="F26" s="60"/>
      <c r="G26" s="85"/>
      <c r="H26" s="60"/>
      <c r="I26" s="85"/>
      <c r="J26" s="60"/>
      <c r="K26" s="85"/>
      <c r="L26" s="60"/>
      <c r="M26" s="85"/>
      <c r="N26" s="60"/>
      <c r="O26" s="85"/>
      <c r="P26" s="60"/>
    </row>
    <row r="27" spans="1:16" ht="22.5" customHeight="1">
      <c r="A27" s="7"/>
      <c r="B27" s="23"/>
      <c r="C27" s="7"/>
      <c r="D27" s="143" t="s">
        <v>88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</row>
    <row r="28" spans="1:16" s="25" customFormat="1" ht="22.5" customHeight="1">
      <c r="A28" s="21"/>
      <c r="B28" s="21"/>
      <c r="C28" s="21"/>
      <c r="D28" s="21"/>
      <c r="E28" s="21"/>
      <c r="F28" s="146" t="s">
        <v>26</v>
      </c>
      <c r="G28" s="146"/>
      <c r="H28" s="146"/>
      <c r="I28" s="146"/>
      <c r="J28" s="146"/>
      <c r="K28" s="21"/>
      <c r="L28" s="146" t="s">
        <v>27</v>
      </c>
      <c r="M28" s="146"/>
      <c r="N28" s="146"/>
      <c r="O28" s="21"/>
      <c r="P28" s="11" t="s">
        <v>102</v>
      </c>
    </row>
    <row r="29" spans="1:16" ht="22.5" customHeight="1">
      <c r="A29" s="11"/>
      <c r="B29" s="21"/>
      <c r="C29" s="11"/>
      <c r="D29" s="11" t="s">
        <v>46</v>
      </c>
      <c r="E29" s="11"/>
      <c r="F29" s="11"/>
      <c r="G29" s="11"/>
      <c r="H29" s="11"/>
      <c r="I29" s="11"/>
      <c r="J29" s="11" t="s">
        <v>100</v>
      </c>
      <c r="K29" s="11"/>
      <c r="L29" s="11"/>
      <c r="M29" s="11"/>
      <c r="N29" s="11"/>
      <c r="O29" s="11"/>
      <c r="P29" s="11" t="s">
        <v>67</v>
      </c>
    </row>
    <row r="30" spans="1:16" ht="22.5" customHeight="1">
      <c r="A30" s="11"/>
      <c r="B30" s="21"/>
      <c r="C30" s="11"/>
      <c r="D30" s="11" t="s">
        <v>47</v>
      </c>
      <c r="E30" s="11"/>
      <c r="F30" s="11" t="s">
        <v>42</v>
      </c>
      <c r="G30" s="11"/>
      <c r="H30" s="11" t="s">
        <v>101</v>
      </c>
      <c r="I30" s="11"/>
      <c r="J30" s="11" t="s">
        <v>187</v>
      </c>
      <c r="K30" s="11"/>
      <c r="L30" s="11" t="s">
        <v>77</v>
      </c>
      <c r="M30" s="11"/>
      <c r="N30" s="11" t="s">
        <v>80</v>
      </c>
      <c r="O30" s="11"/>
      <c r="P30" s="117" t="s">
        <v>218</v>
      </c>
    </row>
    <row r="31" spans="1:16" ht="22.5" customHeight="1">
      <c r="A31" s="20"/>
      <c r="B31" s="21"/>
      <c r="C31" s="20"/>
      <c r="D31" s="11" t="s">
        <v>51</v>
      </c>
      <c r="E31" s="20"/>
      <c r="F31" s="11" t="s">
        <v>114</v>
      </c>
      <c r="G31" s="20"/>
      <c r="H31" s="11" t="s">
        <v>104</v>
      </c>
      <c r="I31" s="20"/>
      <c r="J31" s="11" t="s">
        <v>188</v>
      </c>
      <c r="K31" s="20"/>
      <c r="L31" s="11" t="s">
        <v>78</v>
      </c>
      <c r="M31" s="20"/>
      <c r="N31" s="11" t="s">
        <v>79</v>
      </c>
      <c r="O31" s="20"/>
      <c r="P31" s="91" t="s">
        <v>219</v>
      </c>
    </row>
    <row r="32" spans="1:16" ht="22.5" customHeight="1">
      <c r="A32" s="20"/>
      <c r="B32" s="21"/>
      <c r="C32" s="20"/>
      <c r="D32" s="148" t="s">
        <v>68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</row>
    <row r="33" spans="1:16" ht="6.75" customHeight="1">
      <c r="A33" s="20"/>
      <c r="B33" s="21"/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</row>
    <row r="34" spans="1:16" ht="22.5" customHeight="1">
      <c r="A34" s="13" t="s">
        <v>131</v>
      </c>
      <c r="B34" s="76"/>
      <c r="C34" s="13"/>
      <c r="D34" s="27">
        <v>7519938</v>
      </c>
      <c r="E34" s="13"/>
      <c r="F34" s="27">
        <v>16478865</v>
      </c>
      <c r="G34" s="13"/>
      <c r="H34" s="51">
        <v>600629</v>
      </c>
      <c r="I34" s="13"/>
      <c r="J34" s="27">
        <v>-241082</v>
      </c>
      <c r="K34" s="13"/>
      <c r="L34" s="27">
        <v>820666</v>
      </c>
      <c r="M34" s="13"/>
      <c r="N34" s="27">
        <v>13528244</v>
      </c>
      <c r="O34" s="13"/>
      <c r="P34" s="27">
        <f>SUM(D34:O34)</f>
        <v>38707260</v>
      </c>
    </row>
    <row r="35" spans="1:16" ht="22.5" customHeight="1">
      <c r="A35" s="13" t="s">
        <v>105</v>
      </c>
      <c r="B35" s="77"/>
      <c r="C35" s="12"/>
      <c r="D35" s="14"/>
      <c r="E35" s="12"/>
      <c r="F35" s="14"/>
      <c r="G35" s="12"/>
      <c r="H35" s="83"/>
      <c r="I35" s="12"/>
      <c r="J35" s="14"/>
      <c r="K35" s="12"/>
      <c r="L35" s="14"/>
      <c r="M35" s="12"/>
      <c r="N35" s="14"/>
      <c r="O35" s="12"/>
      <c r="P35" s="14"/>
    </row>
    <row r="36" spans="1:15" ht="22.5" customHeight="1">
      <c r="A36" s="13" t="s">
        <v>199</v>
      </c>
      <c r="B36" s="77"/>
      <c r="C36" s="12"/>
      <c r="E36" s="12"/>
      <c r="G36" s="12"/>
      <c r="I36" s="12"/>
      <c r="K36" s="12"/>
      <c r="M36" s="12"/>
      <c r="O36" s="12"/>
    </row>
    <row r="37" spans="1:16" ht="22.5" customHeight="1">
      <c r="A37" s="12" t="s">
        <v>154</v>
      </c>
      <c r="B37" s="77"/>
      <c r="C37" s="12"/>
      <c r="D37" s="79" t="s">
        <v>25</v>
      </c>
      <c r="E37" s="12"/>
      <c r="F37" s="79" t="s">
        <v>25</v>
      </c>
      <c r="G37" s="12"/>
      <c r="H37" s="79" t="s">
        <v>25</v>
      </c>
      <c r="I37" s="12"/>
      <c r="J37" s="19">
        <v>-45733</v>
      </c>
      <c r="K37" s="12"/>
      <c r="L37" s="79" t="s">
        <v>25</v>
      </c>
      <c r="M37" s="12"/>
      <c r="N37" s="79" t="s">
        <v>25</v>
      </c>
      <c r="O37" s="12"/>
      <c r="P37" s="19">
        <f>SUM(D37:O37)</f>
        <v>-45733</v>
      </c>
    </row>
    <row r="38" spans="1:16" ht="22.5" customHeight="1">
      <c r="A38" s="12" t="s">
        <v>206</v>
      </c>
      <c r="B38" s="77"/>
      <c r="C38" s="12"/>
      <c r="D38" s="62"/>
      <c r="E38" s="12"/>
      <c r="F38" s="62"/>
      <c r="G38" s="12"/>
      <c r="H38" s="62"/>
      <c r="I38" s="12"/>
      <c r="J38" s="62"/>
      <c r="K38" s="12"/>
      <c r="L38" s="62"/>
      <c r="M38" s="12"/>
      <c r="N38" s="62"/>
      <c r="O38" s="12"/>
      <c r="P38" s="62"/>
    </row>
    <row r="39" spans="1:16" ht="22.5" customHeight="1">
      <c r="A39" s="12" t="s">
        <v>156</v>
      </c>
      <c r="B39" s="77"/>
      <c r="C39" s="12"/>
      <c r="D39" s="15" t="s">
        <v>25</v>
      </c>
      <c r="E39" s="12"/>
      <c r="F39" s="15" t="s">
        <v>25</v>
      </c>
      <c r="G39" s="12"/>
      <c r="H39" s="62" t="s">
        <v>25</v>
      </c>
      <c r="I39" s="12"/>
      <c r="J39" s="65">
        <f>SUM(J37:J37)</f>
        <v>-45733</v>
      </c>
      <c r="K39" s="12"/>
      <c r="L39" s="15" t="s">
        <v>25</v>
      </c>
      <c r="M39" s="12"/>
      <c r="N39" s="62" t="s">
        <v>25</v>
      </c>
      <c r="O39" s="12"/>
      <c r="P39" s="14">
        <f>SUM(D39:O39)</f>
        <v>-45733</v>
      </c>
    </row>
    <row r="40" spans="1:16" ht="22.5" customHeight="1">
      <c r="A40" s="12" t="s">
        <v>221</v>
      </c>
      <c r="B40" s="77"/>
      <c r="C40" s="12"/>
      <c r="D40" s="79" t="s">
        <v>25</v>
      </c>
      <c r="E40" s="12"/>
      <c r="F40" s="79" t="s">
        <v>25</v>
      </c>
      <c r="G40" s="12"/>
      <c r="H40" s="79" t="s">
        <v>25</v>
      </c>
      <c r="I40" s="126"/>
      <c r="J40" s="79" t="s">
        <v>25</v>
      </c>
      <c r="K40" s="126"/>
      <c r="L40" s="79" t="s">
        <v>25</v>
      </c>
      <c r="M40" s="12"/>
      <c r="N40" s="19">
        <v>59625</v>
      </c>
      <c r="O40" s="12"/>
      <c r="P40" s="19">
        <f>SUM(D40:O40)</f>
        <v>59625</v>
      </c>
    </row>
    <row r="41" spans="1:16" s="2" customFormat="1" ht="22.5" customHeight="1">
      <c r="A41" s="13" t="s">
        <v>106</v>
      </c>
      <c r="B41" s="30"/>
      <c r="D41" s="130" t="s">
        <v>25</v>
      </c>
      <c r="F41" s="130" t="s">
        <v>25</v>
      </c>
      <c r="H41" s="137" t="s">
        <v>25</v>
      </c>
      <c r="J41" s="131">
        <f>SUM(J39:J40)</f>
        <v>-45733</v>
      </c>
      <c r="L41" s="130" t="s">
        <v>25</v>
      </c>
      <c r="N41" s="131">
        <f>SUM(N39:N40)</f>
        <v>59625</v>
      </c>
      <c r="P41" s="131">
        <f>SUM(P39:P40)</f>
        <v>13892</v>
      </c>
    </row>
    <row r="42" spans="1:16" ht="22.5" customHeight="1" thickBot="1">
      <c r="A42" s="13" t="s">
        <v>130</v>
      </c>
      <c r="B42" s="76"/>
      <c r="C42" s="13"/>
      <c r="D42" s="90">
        <f>SUM(D34:D41)</f>
        <v>7519938</v>
      </c>
      <c r="E42" s="13"/>
      <c r="F42" s="90">
        <f>SUM(F34:F41)</f>
        <v>16478865</v>
      </c>
      <c r="G42" s="13"/>
      <c r="H42" s="90">
        <f>SUM(H34)</f>
        <v>600629</v>
      </c>
      <c r="I42" s="13"/>
      <c r="J42" s="90">
        <f>SUM(J34+J41)</f>
        <v>-286815</v>
      </c>
      <c r="K42" s="13"/>
      <c r="L42" s="90">
        <f>SUM(L34:L41)</f>
        <v>820666</v>
      </c>
      <c r="M42" s="13"/>
      <c r="N42" s="90">
        <f>SUM(N34+N41)</f>
        <v>13587869</v>
      </c>
      <c r="O42" s="13"/>
      <c r="P42" s="90">
        <f>SUM(P34+P41)</f>
        <v>38721152</v>
      </c>
    </row>
    <row r="43" ht="22.5" customHeight="1" thickTop="1"/>
  </sheetData>
  <mergeCells count="8">
    <mergeCell ref="D27:P27"/>
    <mergeCell ref="D32:P32"/>
    <mergeCell ref="F28:J28"/>
    <mergeCell ref="L28:N28"/>
    <mergeCell ref="D5:P5"/>
    <mergeCell ref="D10:P10"/>
    <mergeCell ref="F6:J6"/>
    <mergeCell ref="L6:N6"/>
  </mergeCells>
  <printOptions/>
  <pageMargins left="1" right="0.5" top="0.48" bottom="0.5" header="0.5" footer="0.5"/>
  <pageSetup firstPageNumber="9" useFirstPageNumber="1" horizontalDpi="600" verticalDpi="600" orientation="landscape" paperSize="9" scale="95" r:id="rId1"/>
  <headerFooter alignWithMargins="0">
    <oddFooter>&amp;L       หมายเหตุประกอบงบการเงินเป็นส่วนหนึ่งของงบการเงินนี้
&amp;R&amp;P</oddFooter>
  </headerFooter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94">
      <selection activeCell="B95" sqref="B95"/>
    </sheetView>
  </sheetViews>
  <sheetFormatPr defaultColWidth="9.140625" defaultRowHeight="23.25" customHeight="1"/>
  <cols>
    <col min="1" max="1" width="5.140625" style="31" customWidth="1"/>
    <col min="2" max="2" width="40.57421875" style="31" customWidth="1"/>
    <col min="3" max="3" width="8.28125" style="24" customWidth="1"/>
    <col min="4" max="4" width="1.1484375" style="31" customWidth="1"/>
    <col min="5" max="5" width="11.7109375" style="31" customWidth="1"/>
    <col min="6" max="6" width="1.1484375" style="31" customWidth="1"/>
    <col min="7" max="7" width="11.7109375" style="31" customWidth="1"/>
    <col min="8" max="8" width="0.9921875" style="31" customWidth="1"/>
    <col min="9" max="9" width="11.7109375" style="31" customWidth="1"/>
    <col min="10" max="10" width="1.1484375" style="31" customWidth="1"/>
    <col min="11" max="11" width="11.57421875" style="31" customWidth="1"/>
    <col min="12" max="16384" width="9.140625" style="31" customWidth="1"/>
  </cols>
  <sheetData>
    <row r="1" spans="1:11" ht="23.25" customHeight="1">
      <c r="A1" s="1" t="s">
        <v>0</v>
      </c>
      <c r="B1" s="1"/>
      <c r="C1" s="138"/>
      <c r="D1" s="1"/>
      <c r="I1" s="142"/>
      <c r="J1" s="142"/>
      <c r="K1" s="142"/>
    </row>
    <row r="2" spans="1:11" ht="23.25" customHeight="1">
      <c r="A2" s="1" t="s">
        <v>53</v>
      </c>
      <c r="B2" s="1"/>
      <c r="C2" s="138"/>
      <c r="D2" s="1"/>
      <c r="I2" s="142"/>
      <c r="J2" s="142"/>
      <c r="K2" s="142"/>
    </row>
    <row r="3" spans="1:4" ht="23.25" customHeight="1">
      <c r="A3" s="4" t="s">
        <v>129</v>
      </c>
      <c r="B3" s="4"/>
      <c r="C3" s="82"/>
      <c r="D3" s="4"/>
    </row>
    <row r="4" spans="1:4" ht="23.25" customHeight="1">
      <c r="A4" s="2"/>
      <c r="B4" s="2"/>
      <c r="C4" s="30"/>
      <c r="D4" s="2"/>
    </row>
    <row r="5" spans="1:11" s="3" customFormat="1" ht="23.25" customHeight="1">
      <c r="A5" s="31"/>
      <c r="B5" s="31"/>
      <c r="C5" s="24"/>
      <c r="D5" s="31"/>
      <c r="E5" s="143" t="s">
        <v>3</v>
      </c>
      <c r="F5" s="143"/>
      <c r="G5" s="143"/>
      <c r="H5" s="6"/>
      <c r="I5" s="143" t="s">
        <v>88</v>
      </c>
      <c r="J5" s="143"/>
      <c r="K5" s="143"/>
    </row>
    <row r="6" spans="1:11" ht="23.25" customHeight="1">
      <c r="A6" s="3"/>
      <c r="B6" s="3"/>
      <c r="C6" s="24" t="s">
        <v>4</v>
      </c>
      <c r="D6" s="3"/>
      <c r="E6" s="32">
        <v>2551</v>
      </c>
      <c r="F6" s="32"/>
      <c r="G6" s="32">
        <v>2550</v>
      </c>
      <c r="H6" s="32"/>
      <c r="I6" s="32">
        <v>2551</v>
      </c>
      <c r="J6" s="32"/>
      <c r="K6" s="32">
        <v>2550</v>
      </c>
    </row>
    <row r="7" spans="5:11" ht="23.25" customHeight="1">
      <c r="E7" s="144" t="s">
        <v>68</v>
      </c>
      <c r="F7" s="144"/>
      <c r="G7" s="144"/>
      <c r="H7" s="144"/>
      <c r="I7" s="144"/>
      <c r="J7" s="144"/>
      <c r="K7" s="144"/>
    </row>
    <row r="8" spans="1:11" ht="23.25" customHeight="1">
      <c r="A8" s="29" t="s">
        <v>54</v>
      </c>
      <c r="B8" s="29"/>
      <c r="C8" s="30"/>
      <c r="D8" s="29"/>
      <c r="E8" s="33"/>
      <c r="F8" s="33"/>
      <c r="G8" s="33"/>
      <c r="H8" s="33"/>
      <c r="I8" s="33"/>
      <c r="J8" s="33"/>
      <c r="K8" s="33"/>
    </row>
    <row r="9" spans="1:11" ht="23.25" customHeight="1">
      <c r="A9" s="31" t="s">
        <v>209</v>
      </c>
      <c r="E9" s="33">
        <v>456384</v>
      </c>
      <c r="F9" s="33"/>
      <c r="G9" s="33">
        <v>-1116502</v>
      </c>
      <c r="H9" s="33"/>
      <c r="I9" s="33">
        <v>59625</v>
      </c>
      <c r="J9" s="33"/>
      <c r="K9" s="33">
        <v>9307033</v>
      </c>
    </row>
    <row r="10" spans="1:11" ht="23.25" customHeight="1">
      <c r="A10" s="25" t="s">
        <v>72</v>
      </c>
      <c r="B10" s="25"/>
      <c r="D10" s="25"/>
      <c r="E10" s="33"/>
      <c r="F10" s="33"/>
      <c r="G10" s="33"/>
      <c r="H10" s="33"/>
      <c r="I10" s="33"/>
      <c r="J10" s="33"/>
      <c r="K10" s="33"/>
    </row>
    <row r="11" spans="1:11" ht="23.25" customHeight="1">
      <c r="A11" s="31" t="s">
        <v>159</v>
      </c>
      <c r="E11" s="33">
        <v>1126041</v>
      </c>
      <c r="F11" s="33"/>
      <c r="G11" s="33">
        <v>991289</v>
      </c>
      <c r="H11" s="33"/>
      <c r="I11" s="33">
        <v>487865</v>
      </c>
      <c r="J11" s="33"/>
      <c r="K11" s="33">
        <v>426239</v>
      </c>
    </row>
    <row r="12" spans="1:11" ht="23.25" customHeight="1">
      <c r="A12" s="31" t="s">
        <v>55</v>
      </c>
      <c r="E12" s="33">
        <v>-9171</v>
      </c>
      <c r="F12" s="33"/>
      <c r="G12" s="33">
        <v>19644</v>
      </c>
      <c r="H12" s="33"/>
      <c r="I12" s="33">
        <v>-37</v>
      </c>
      <c r="J12" s="33"/>
      <c r="K12" s="33">
        <v>-88</v>
      </c>
    </row>
    <row r="13" spans="1:11" ht="23.25" customHeight="1">
      <c r="A13" s="31" t="s">
        <v>202</v>
      </c>
      <c r="E13" s="33">
        <v>-9089</v>
      </c>
      <c r="F13" s="33"/>
      <c r="G13" s="33">
        <v>-67451</v>
      </c>
      <c r="H13" s="33"/>
      <c r="I13" s="33">
        <v>-767</v>
      </c>
      <c r="J13" s="33"/>
      <c r="K13" s="33">
        <v>-15313</v>
      </c>
    </row>
    <row r="14" spans="1:11" ht="23.25" customHeight="1">
      <c r="A14" s="31" t="s">
        <v>73</v>
      </c>
      <c r="E14" s="33">
        <v>-19048</v>
      </c>
      <c r="F14" s="33"/>
      <c r="G14" s="33">
        <v>-21118</v>
      </c>
      <c r="H14" s="33"/>
      <c r="I14" s="33">
        <v>-310837</v>
      </c>
      <c r="J14" s="33"/>
      <c r="K14" s="33">
        <v>-51409</v>
      </c>
    </row>
    <row r="15" spans="1:11" ht="23.25" customHeight="1">
      <c r="A15" s="31" t="s">
        <v>116</v>
      </c>
      <c r="C15" s="24">
        <v>3</v>
      </c>
      <c r="E15" s="34" t="s">
        <v>127</v>
      </c>
      <c r="F15" s="34"/>
      <c r="G15" s="34" t="s">
        <v>127</v>
      </c>
      <c r="H15" s="33"/>
      <c r="I15" s="34" t="s">
        <v>127</v>
      </c>
      <c r="J15" s="33"/>
      <c r="K15" s="33">
        <v>-9783652</v>
      </c>
    </row>
    <row r="16" spans="1:11" ht="23.25" customHeight="1">
      <c r="A16" s="31" t="s">
        <v>38</v>
      </c>
      <c r="E16" s="33">
        <v>585947</v>
      </c>
      <c r="F16" s="33"/>
      <c r="G16" s="33">
        <v>623685</v>
      </c>
      <c r="H16" s="33"/>
      <c r="I16" s="33">
        <v>335763</v>
      </c>
      <c r="J16" s="33"/>
      <c r="K16" s="33">
        <v>343384</v>
      </c>
    </row>
    <row r="17" spans="1:11" ht="23.25" customHeight="1">
      <c r="A17" s="31" t="s">
        <v>138</v>
      </c>
      <c r="E17" s="33">
        <v>20321</v>
      </c>
      <c r="F17" s="33"/>
      <c r="G17" s="33">
        <v>-671</v>
      </c>
      <c r="H17" s="33"/>
      <c r="I17" s="34" t="s">
        <v>127</v>
      </c>
      <c r="J17" s="33"/>
      <c r="K17" s="34" t="s">
        <v>127</v>
      </c>
    </row>
    <row r="18" spans="1:11" ht="23.25" customHeight="1">
      <c r="A18" s="31" t="s">
        <v>203</v>
      </c>
      <c r="E18" s="33">
        <v>-1844</v>
      </c>
      <c r="F18" s="33"/>
      <c r="G18" s="34" t="s">
        <v>127</v>
      </c>
      <c r="H18" s="33"/>
      <c r="I18" s="34" t="s">
        <v>127</v>
      </c>
      <c r="J18" s="33"/>
      <c r="K18" s="34" t="s">
        <v>127</v>
      </c>
    </row>
    <row r="19" spans="1:11" ht="23.25" customHeight="1">
      <c r="A19" s="31" t="s">
        <v>160</v>
      </c>
      <c r="E19" s="33">
        <v>12369</v>
      </c>
      <c r="F19" s="33"/>
      <c r="G19" s="33">
        <v>1639</v>
      </c>
      <c r="H19" s="33"/>
      <c r="I19" s="33">
        <v>-856</v>
      </c>
      <c r="J19" s="33"/>
      <c r="K19" s="33">
        <v>-246264</v>
      </c>
    </row>
    <row r="20" spans="1:11" ht="23.25" customHeight="1">
      <c r="A20" s="31" t="s">
        <v>107</v>
      </c>
      <c r="E20" s="33">
        <v>4135</v>
      </c>
      <c r="F20" s="33"/>
      <c r="G20" s="33">
        <v>4410</v>
      </c>
      <c r="H20" s="33"/>
      <c r="I20" s="33">
        <v>171</v>
      </c>
      <c r="J20" s="33"/>
      <c r="K20" s="33">
        <v>241</v>
      </c>
    </row>
    <row r="21" spans="1:11" ht="23.25" customHeight="1">
      <c r="A21" s="31" t="s">
        <v>162</v>
      </c>
      <c r="E21" s="34" t="s">
        <v>127</v>
      </c>
      <c r="F21" s="33"/>
      <c r="G21" s="34" t="s">
        <v>127</v>
      </c>
      <c r="H21" s="33"/>
      <c r="I21" s="34" t="s">
        <v>127</v>
      </c>
      <c r="J21" s="33"/>
      <c r="K21" s="33">
        <v>54</v>
      </c>
    </row>
    <row r="22" spans="1:11" ht="23.25" customHeight="1">
      <c r="A22" s="31" t="s">
        <v>161</v>
      </c>
      <c r="E22" s="33">
        <v>495539</v>
      </c>
      <c r="F22" s="33"/>
      <c r="G22" s="33">
        <v>-7206</v>
      </c>
      <c r="H22" s="33"/>
      <c r="I22" s="33">
        <v>173178</v>
      </c>
      <c r="J22" s="33"/>
      <c r="K22" s="33">
        <v>9551</v>
      </c>
    </row>
    <row r="23" spans="1:11" ht="23.25" customHeight="1">
      <c r="A23" s="31" t="s">
        <v>179</v>
      </c>
      <c r="E23" s="34" t="s">
        <v>127</v>
      </c>
      <c r="F23" s="33"/>
      <c r="G23" s="34" t="s">
        <v>127</v>
      </c>
      <c r="H23" s="33"/>
      <c r="I23" s="33">
        <v>4084</v>
      </c>
      <c r="J23" s="33"/>
      <c r="K23" s="34" t="s">
        <v>127</v>
      </c>
    </row>
    <row r="24" spans="1:11" ht="23.25" customHeight="1">
      <c r="A24" s="31" t="s">
        <v>121</v>
      </c>
      <c r="E24" s="34"/>
      <c r="F24" s="33"/>
      <c r="G24" s="34"/>
      <c r="H24" s="33"/>
      <c r="I24" s="33"/>
      <c r="J24" s="33"/>
      <c r="K24" s="34"/>
    </row>
    <row r="25" spans="1:11" ht="23.25" customHeight="1">
      <c r="A25" s="31" t="s">
        <v>190</v>
      </c>
      <c r="E25" s="33">
        <v>-400677</v>
      </c>
      <c r="F25" s="33"/>
      <c r="G25" s="33">
        <v>-197112</v>
      </c>
      <c r="H25" s="33"/>
      <c r="I25" s="34" t="s">
        <v>127</v>
      </c>
      <c r="J25" s="33"/>
      <c r="K25" s="34" t="s">
        <v>127</v>
      </c>
    </row>
    <row r="26" spans="1:11" ht="23.25" customHeight="1">
      <c r="A26" s="31" t="s">
        <v>123</v>
      </c>
      <c r="E26" s="33"/>
      <c r="F26" s="33"/>
      <c r="G26" s="33"/>
      <c r="H26" s="33"/>
      <c r="I26" s="34"/>
      <c r="J26" s="33"/>
      <c r="K26" s="34"/>
    </row>
    <row r="27" spans="1:11" ht="23.25" customHeight="1">
      <c r="A27" s="31" t="s">
        <v>190</v>
      </c>
      <c r="E27" s="33">
        <v>25371</v>
      </c>
      <c r="F27" s="33"/>
      <c r="G27" s="33">
        <v>13743</v>
      </c>
      <c r="H27" s="33"/>
      <c r="I27" s="34" t="s">
        <v>127</v>
      </c>
      <c r="J27" s="33"/>
      <c r="K27" s="34" t="s">
        <v>127</v>
      </c>
    </row>
    <row r="28" spans="1:11" ht="23.25" customHeight="1">
      <c r="A28" s="31" t="s">
        <v>151</v>
      </c>
      <c r="E28" s="35">
        <v>96237</v>
      </c>
      <c r="F28" s="33"/>
      <c r="G28" s="35">
        <v>-271414</v>
      </c>
      <c r="H28" s="33"/>
      <c r="I28" s="35">
        <v>-22837</v>
      </c>
      <c r="J28" s="33"/>
      <c r="K28" s="35">
        <v>-60709</v>
      </c>
    </row>
    <row r="29" spans="1:11" ht="23.25" customHeight="1">
      <c r="A29" s="60"/>
      <c r="B29" s="60"/>
      <c r="D29" s="60"/>
      <c r="E29" s="33">
        <f>SUM(E9:E28)</f>
        <v>2382515</v>
      </c>
      <c r="F29" s="33"/>
      <c r="G29" s="33">
        <f>SUM(G9:G28)</f>
        <v>-27064</v>
      </c>
      <c r="H29" s="33"/>
      <c r="I29" s="33">
        <f>SUM(I9:I28)</f>
        <v>725352</v>
      </c>
      <c r="J29" s="33"/>
      <c r="K29" s="33">
        <f>SUM(K9:K28)</f>
        <v>-70933</v>
      </c>
    </row>
    <row r="31" spans="1:11" ht="23.25" customHeight="1">
      <c r="A31" s="1" t="s">
        <v>0</v>
      </c>
      <c r="B31" s="1"/>
      <c r="C31" s="138"/>
      <c r="D31" s="1"/>
      <c r="I31" s="142"/>
      <c r="J31" s="142"/>
      <c r="K31" s="142"/>
    </row>
    <row r="32" spans="1:11" ht="23.25" customHeight="1">
      <c r="A32" s="1" t="s">
        <v>53</v>
      </c>
      <c r="B32" s="1"/>
      <c r="C32" s="138"/>
      <c r="D32" s="1"/>
      <c r="I32" s="142"/>
      <c r="J32" s="142"/>
      <c r="K32" s="142"/>
    </row>
    <row r="33" spans="1:4" ht="23.25" customHeight="1">
      <c r="A33" s="4" t="s">
        <v>129</v>
      </c>
      <c r="B33" s="4"/>
      <c r="C33" s="82"/>
      <c r="D33" s="4"/>
    </row>
    <row r="34" spans="1:4" ht="23.25" customHeight="1">
      <c r="A34" s="2"/>
      <c r="B34" s="2"/>
      <c r="C34" s="30"/>
      <c r="D34" s="2"/>
    </row>
    <row r="35" spans="1:11" s="3" customFormat="1" ht="23.25" customHeight="1">
      <c r="A35" s="31"/>
      <c r="B35" s="31"/>
      <c r="C35" s="24"/>
      <c r="D35" s="31"/>
      <c r="E35" s="143" t="s">
        <v>3</v>
      </c>
      <c r="F35" s="143"/>
      <c r="G35" s="143"/>
      <c r="H35" s="6"/>
      <c r="I35" s="143" t="s">
        <v>88</v>
      </c>
      <c r="J35" s="143"/>
      <c r="K35" s="143"/>
    </row>
    <row r="36" spans="1:11" ht="23.25" customHeight="1">
      <c r="A36" s="3"/>
      <c r="B36" s="3"/>
      <c r="C36" s="24" t="s">
        <v>4</v>
      </c>
      <c r="D36" s="3"/>
      <c r="E36" s="32">
        <v>2551</v>
      </c>
      <c r="F36" s="32"/>
      <c r="G36" s="32">
        <v>2550</v>
      </c>
      <c r="H36" s="32"/>
      <c r="I36" s="32">
        <v>2551</v>
      </c>
      <c r="J36" s="32"/>
      <c r="K36" s="32">
        <v>2550</v>
      </c>
    </row>
    <row r="37" spans="5:11" ht="23.25" customHeight="1">
      <c r="E37" s="144" t="s">
        <v>68</v>
      </c>
      <c r="F37" s="144"/>
      <c r="G37" s="144"/>
      <c r="H37" s="144"/>
      <c r="I37" s="144"/>
      <c r="J37" s="144"/>
      <c r="K37" s="144"/>
    </row>
    <row r="38" spans="1:11" ht="23.25" customHeight="1">
      <c r="A38" s="25" t="s">
        <v>110</v>
      </c>
      <c r="B38" s="25"/>
      <c r="D38" s="25"/>
      <c r="E38" s="33"/>
      <c r="F38" s="33"/>
      <c r="G38" s="33"/>
      <c r="H38" s="33"/>
      <c r="I38" s="33"/>
      <c r="J38" s="33"/>
      <c r="K38" s="33"/>
    </row>
    <row r="39" spans="1:11" ht="23.25" customHeight="1">
      <c r="A39" s="31" t="s">
        <v>56</v>
      </c>
      <c r="E39" s="33">
        <v>-497240</v>
      </c>
      <c r="F39" s="33"/>
      <c r="G39" s="33">
        <v>279405</v>
      </c>
      <c r="H39" s="33"/>
      <c r="I39" s="33">
        <v>-154336</v>
      </c>
      <c r="J39" s="33"/>
      <c r="K39" s="33">
        <v>-108416</v>
      </c>
    </row>
    <row r="40" spans="1:11" ht="23.25" customHeight="1">
      <c r="A40" s="31" t="s">
        <v>57</v>
      </c>
      <c r="E40" s="33">
        <v>-1833633</v>
      </c>
      <c r="F40" s="33"/>
      <c r="G40" s="33">
        <v>-429034</v>
      </c>
      <c r="H40" s="33"/>
      <c r="I40" s="33">
        <v>-349352</v>
      </c>
      <c r="J40" s="33"/>
      <c r="K40" s="33">
        <v>164906</v>
      </c>
    </row>
    <row r="41" spans="1:11" ht="23.25" customHeight="1">
      <c r="A41" s="31" t="s">
        <v>58</v>
      </c>
      <c r="E41" s="33">
        <v>-841237</v>
      </c>
      <c r="F41" s="33"/>
      <c r="G41" s="33">
        <v>-263569</v>
      </c>
      <c r="H41" s="33"/>
      <c r="I41" s="33">
        <v>-130677</v>
      </c>
      <c r="J41" s="33"/>
      <c r="K41" s="33">
        <v>-154098</v>
      </c>
    </row>
    <row r="42" spans="1:11" ht="23.25" customHeight="1">
      <c r="A42" s="31" t="s">
        <v>12</v>
      </c>
      <c r="E42" s="33">
        <v>13104</v>
      </c>
      <c r="F42" s="33"/>
      <c r="G42" s="33">
        <v>72136</v>
      </c>
      <c r="H42" s="33"/>
      <c r="I42" s="33">
        <v>24909</v>
      </c>
      <c r="J42" s="33"/>
      <c r="K42" s="33">
        <v>-19287</v>
      </c>
    </row>
    <row r="43" spans="1:11" ht="23.25" customHeight="1">
      <c r="A43" s="31" t="s">
        <v>59</v>
      </c>
      <c r="E43" s="33">
        <v>-464927</v>
      </c>
      <c r="F43" s="33"/>
      <c r="G43" s="33">
        <v>-373536</v>
      </c>
      <c r="H43" s="33"/>
      <c r="I43" s="33">
        <v>-227340</v>
      </c>
      <c r="J43" s="33"/>
      <c r="K43" s="33">
        <v>-256701</v>
      </c>
    </row>
    <row r="44" spans="1:11" ht="23.25" customHeight="1">
      <c r="A44" s="31" t="s">
        <v>18</v>
      </c>
      <c r="E44" s="35">
        <v>539301</v>
      </c>
      <c r="F44" s="50"/>
      <c r="G44" s="35">
        <v>185393</v>
      </c>
      <c r="H44" s="50"/>
      <c r="I44" s="35">
        <v>185158</v>
      </c>
      <c r="J44" s="50"/>
      <c r="K44" s="35">
        <v>-828</v>
      </c>
    </row>
    <row r="45" spans="5:11" ht="23.25" customHeight="1">
      <c r="E45" s="50">
        <f>SUM(E29)+SUM(E39:E44)</f>
        <v>-702117</v>
      </c>
      <c r="F45" s="50"/>
      <c r="G45" s="50">
        <f>SUM(G29)+SUM(G39:G44)</f>
        <v>-556269</v>
      </c>
      <c r="H45" s="50"/>
      <c r="I45" s="50">
        <f>SUM(I29)+SUM(I39:I44)</f>
        <v>73714</v>
      </c>
      <c r="J45" s="50"/>
      <c r="K45" s="50">
        <f>SUM(K29)+SUM(K39:K44)</f>
        <v>-445357</v>
      </c>
    </row>
    <row r="46" spans="1:11" ht="23.25" customHeight="1">
      <c r="A46" s="31" t="s">
        <v>108</v>
      </c>
      <c r="E46" s="35">
        <v>-44640</v>
      </c>
      <c r="F46" s="33"/>
      <c r="G46" s="35">
        <v>-88519</v>
      </c>
      <c r="H46" s="33"/>
      <c r="I46" s="67">
        <v>-3724</v>
      </c>
      <c r="J46" s="66"/>
      <c r="K46" s="67">
        <v>-1551</v>
      </c>
    </row>
    <row r="47" spans="1:11" ht="23.25" customHeight="1">
      <c r="A47" s="2" t="s">
        <v>125</v>
      </c>
      <c r="B47" s="2"/>
      <c r="C47" s="30"/>
      <c r="D47" s="2"/>
      <c r="E47" s="59">
        <f>SUM(E45:E46)</f>
        <v>-746757</v>
      </c>
      <c r="F47" s="58"/>
      <c r="G47" s="59">
        <f>SUM(G45:G46)</f>
        <v>-644788</v>
      </c>
      <c r="H47" s="33"/>
      <c r="I47" s="59">
        <f>SUM(I45:I46)</f>
        <v>69990</v>
      </c>
      <c r="J47" s="58"/>
      <c r="K47" s="59">
        <f>SUM(K45:K46)</f>
        <v>-446908</v>
      </c>
    </row>
    <row r="48" spans="1:11" ht="23.25" customHeight="1">
      <c r="A48" s="2"/>
      <c r="B48" s="2"/>
      <c r="C48" s="30"/>
      <c r="D48" s="2"/>
      <c r="E48" s="33"/>
      <c r="F48" s="33"/>
      <c r="G48" s="33"/>
      <c r="H48" s="33"/>
      <c r="I48" s="33"/>
      <c r="J48" s="33"/>
      <c r="K48" s="33"/>
    </row>
    <row r="49" spans="1:11" ht="23.25" customHeight="1">
      <c r="A49" s="29" t="s">
        <v>60</v>
      </c>
      <c r="B49" s="29"/>
      <c r="C49" s="30"/>
      <c r="D49" s="29"/>
      <c r="E49" s="33"/>
      <c r="F49" s="33"/>
      <c r="G49" s="33"/>
      <c r="H49" s="33"/>
      <c r="I49" s="33"/>
      <c r="J49" s="33"/>
      <c r="K49" s="33"/>
    </row>
    <row r="50" spans="1:11" ht="23.25" customHeight="1">
      <c r="A50" s="31" t="s">
        <v>163</v>
      </c>
      <c r="E50" s="50">
        <v>6092</v>
      </c>
      <c r="F50" s="50"/>
      <c r="G50" s="50">
        <v>4305</v>
      </c>
      <c r="H50" s="50"/>
      <c r="I50" s="50">
        <v>255264</v>
      </c>
      <c r="J50" s="50"/>
      <c r="K50" s="50">
        <v>40088</v>
      </c>
    </row>
    <row r="51" spans="1:11" ht="23.25" customHeight="1">
      <c r="A51" s="31" t="s">
        <v>166</v>
      </c>
      <c r="E51" s="50">
        <v>2254</v>
      </c>
      <c r="F51" s="50"/>
      <c r="G51" s="34" t="s">
        <v>127</v>
      </c>
      <c r="H51" s="50"/>
      <c r="I51" s="34" t="s">
        <v>127</v>
      </c>
      <c r="J51" s="50"/>
      <c r="K51" s="34" t="s">
        <v>127</v>
      </c>
    </row>
    <row r="52" spans="1:11" ht="23.25" customHeight="1">
      <c r="A52" s="31" t="s">
        <v>164</v>
      </c>
      <c r="E52" s="50">
        <v>-1098103</v>
      </c>
      <c r="F52" s="50"/>
      <c r="G52" s="50">
        <v>-1502325</v>
      </c>
      <c r="H52" s="50"/>
      <c r="I52" s="50">
        <v>-698722</v>
      </c>
      <c r="J52" s="50"/>
      <c r="K52" s="50">
        <v>-615431</v>
      </c>
    </row>
    <row r="53" spans="1:11" ht="23.25" customHeight="1">
      <c r="A53" s="31" t="s">
        <v>181</v>
      </c>
      <c r="E53" s="33">
        <v>7732</v>
      </c>
      <c r="F53" s="33"/>
      <c r="G53" s="33">
        <v>12223</v>
      </c>
      <c r="H53" s="33"/>
      <c r="I53" s="33">
        <v>2966</v>
      </c>
      <c r="J53" s="33"/>
      <c r="K53" s="33">
        <v>1689</v>
      </c>
    </row>
    <row r="54" spans="1:11" ht="23.25" customHeight="1">
      <c r="A54" s="31" t="s">
        <v>165</v>
      </c>
      <c r="E54" s="33">
        <v>-31908</v>
      </c>
      <c r="F54" s="33"/>
      <c r="G54" s="33">
        <v>-34570</v>
      </c>
      <c r="H54" s="33"/>
      <c r="I54" s="33">
        <v>-5900</v>
      </c>
      <c r="J54" s="33"/>
      <c r="K54" s="33">
        <v>-1900</v>
      </c>
    </row>
    <row r="55" spans="1:11" ht="23.25" customHeight="1">
      <c r="A55" s="31" t="s">
        <v>117</v>
      </c>
      <c r="E55" s="34" t="s">
        <v>127</v>
      </c>
      <c r="F55" s="33"/>
      <c r="G55" s="34" t="s">
        <v>127</v>
      </c>
      <c r="H55" s="33"/>
      <c r="I55" s="66">
        <v>-1259309</v>
      </c>
      <c r="J55" s="33"/>
      <c r="K55" s="66">
        <v>-376097</v>
      </c>
    </row>
    <row r="56" spans="1:11" ht="23.25" customHeight="1">
      <c r="A56" s="31" t="s">
        <v>65</v>
      </c>
      <c r="E56" s="34" t="s">
        <v>127</v>
      </c>
      <c r="F56" s="33"/>
      <c r="G56" s="34" t="s">
        <v>127</v>
      </c>
      <c r="H56" s="33"/>
      <c r="I56" s="33">
        <v>73356</v>
      </c>
      <c r="J56" s="33"/>
      <c r="K56" s="33">
        <v>80216</v>
      </c>
    </row>
    <row r="57" ht="23.25" customHeight="1">
      <c r="A57" s="31" t="s">
        <v>204</v>
      </c>
    </row>
    <row r="58" spans="1:11" ht="23.25" customHeight="1">
      <c r="A58" s="31" t="s">
        <v>205</v>
      </c>
      <c r="E58" s="34" t="s">
        <v>127</v>
      </c>
      <c r="F58" s="33"/>
      <c r="G58" s="34" t="s">
        <v>127</v>
      </c>
      <c r="H58" s="33"/>
      <c r="I58" s="33">
        <v>100432</v>
      </c>
      <c r="J58" s="33"/>
      <c r="K58" s="33">
        <v>239650</v>
      </c>
    </row>
    <row r="59" spans="1:11" ht="23.25" customHeight="1">
      <c r="A59" s="2" t="s">
        <v>126</v>
      </c>
      <c r="B59" s="2"/>
      <c r="C59" s="30"/>
      <c r="D59" s="2"/>
      <c r="E59" s="87">
        <f>SUM(E50:E58)</f>
        <v>-1113933</v>
      </c>
      <c r="F59" s="58"/>
      <c r="G59" s="87">
        <f>SUM(G50:G58)</f>
        <v>-1520367</v>
      </c>
      <c r="H59" s="58"/>
      <c r="I59" s="87">
        <f>SUM(I50:I58)</f>
        <v>-1531913</v>
      </c>
      <c r="J59" s="58"/>
      <c r="K59" s="87">
        <f>SUM(K50:K58)</f>
        <v>-631785</v>
      </c>
    </row>
    <row r="61" spans="1:11" ht="23.25" customHeight="1">
      <c r="A61" s="1" t="s">
        <v>0</v>
      </c>
      <c r="B61" s="1"/>
      <c r="C61" s="138"/>
      <c r="D61" s="1"/>
      <c r="I61" s="142"/>
      <c r="J61" s="142"/>
      <c r="K61" s="142"/>
    </row>
    <row r="62" spans="1:11" ht="23.25" customHeight="1">
      <c r="A62" s="1" t="s">
        <v>109</v>
      </c>
      <c r="B62" s="1"/>
      <c r="C62" s="138"/>
      <c r="D62" s="1"/>
      <c r="I62" s="142"/>
      <c r="J62" s="142"/>
      <c r="K62" s="142"/>
    </row>
    <row r="63" spans="1:4" ht="23.25" customHeight="1">
      <c r="A63" s="4" t="s">
        <v>129</v>
      </c>
      <c r="B63" s="4"/>
      <c r="C63" s="82"/>
      <c r="D63" s="4"/>
    </row>
    <row r="64" spans="1:4" ht="23.25" customHeight="1">
      <c r="A64" s="2"/>
      <c r="B64" s="2"/>
      <c r="C64" s="30"/>
      <c r="D64" s="2"/>
    </row>
    <row r="65" spans="1:11" s="3" customFormat="1" ht="23.25" customHeight="1">
      <c r="A65" s="31"/>
      <c r="B65" s="31"/>
      <c r="C65" s="24"/>
      <c r="D65" s="31"/>
      <c r="E65" s="143" t="s">
        <v>3</v>
      </c>
      <c r="F65" s="143"/>
      <c r="G65" s="143"/>
      <c r="H65" s="6"/>
      <c r="I65" s="143" t="s">
        <v>88</v>
      </c>
      <c r="J65" s="143"/>
      <c r="K65" s="143"/>
    </row>
    <row r="66" spans="1:11" s="3" customFormat="1" ht="23.25" customHeight="1">
      <c r="A66" s="31"/>
      <c r="B66" s="31"/>
      <c r="C66" s="24" t="s">
        <v>4</v>
      </c>
      <c r="D66" s="31"/>
      <c r="E66" s="32">
        <v>2551</v>
      </c>
      <c r="F66" s="32"/>
      <c r="G66" s="32">
        <v>2550</v>
      </c>
      <c r="H66" s="32"/>
      <c r="I66" s="32">
        <v>2551</v>
      </c>
      <c r="J66" s="32"/>
      <c r="K66" s="32">
        <v>2550</v>
      </c>
    </row>
    <row r="67" spans="5:11" ht="23.25" customHeight="1">
      <c r="E67" s="144" t="s">
        <v>68</v>
      </c>
      <c r="F67" s="144"/>
      <c r="G67" s="144"/>
      <c r="H67" s="144"/>
      <c r="I67" s="144"/>
      <c r="J67" s="144"/>
      <c r="K67" s="144"/>
    </row>
    <row r="68" spans="1:11" ht="23.25" customHeight="1">
      <c r="A68" s="29" t="s">
        <v>61</v>
      </c>
      <c r="B68" s="29"/>
      <c r="C68" s="30"/>
      <c r="D68" s="29"/>
      <c r="E68" s="33"/>
      <c r="F68" s="33"/>
      <c r="G68" s="33"/>
      <c r="H68" s="33"/>
      <c r="I68" s="33"/>
      <c r="J68" s="33"/>
      <c r="K68" s="33"/>
    </row>
    <row r="69" spans="1:11" ht="23.25" customHeight="1">
      <c r="A69" s="31" t="s">
        <v>167</v>
      </c>
      <c r="E69" s="50">
        <v>-464364</v>
      </c>
      <c r="F69" s="50"/>
      <c r="G69" s="50">
        <v>-672787</v>
      </c>
      <c r="H69" s="50"/>
      <c r="I69" s="50">
        <v>-221198</v>
      </c>
      <c r="J69" s="50"/>
      <c r="K69" s="50">
        <v>-365701</v>
      </c>
    </row>
    <row r="70" spans="1:11" ht="23.25" customHeight="1">
      <c r="A70" s="31" t="s">
        <v>168</v>
      </c>
      <c r="E70" s="50">
        <v>-9037</v>
      </c>
      <c r="F70" s="50"/>
      <c r="G70" s="50">
        <v>-10211</v>
      </c>
      <c r="H70" s="50"/>
      <c r="I70" s="50">
        <v>-907</v>
      </c>
      <c r="J70" s="50"/>
      <c r="K70" s="50">
        <v>-1610</v>
      </c>
    </row>
    <row r="71" spans="1:11" s="106" customFormat="1" ht="23.25" customHeight="1">
      <c r="A71" s="106" t="s">
        <v>169</v>
      </c>
      <c r="C71" s="139"/>
      <c r="E71" s="107">
        <v>247900</v>
      </c>
      <c r="F71" s="107"/>
      <c r="G71" s="107">
        <v>2990397</v>
      </c>
      <c r="H71" s="107"/>
      <c r="I71" s="107">
        <v>-305792</v>
      </c>
      <c r="J71" s="107"/>
      <c r="K71" s="107">
        <v>1794234</v>
      </c>
    </row>
    <row r="72" spans="1:11" s="106" customFormat="1" ht="23.25" customHeight="1">
      <c r="A72" s="106" t="s">
        <v>62</v>
      </c>
      <c r="C72" s="139"/>
      <c r="E72" s="107">
        <v>189205</v>
      </c>
      <c r="F72" s="107"/>
      <c r="G72" s="107">
        <v>326054</v>
      </c>
      <c r="H72" s="107"/>
      <c r="I72" s="34" t="s">
        <v>127</v>
      </c>
      <c r="J72" s="107"/>
      <c r="K72" s="108" t="s">
        <v>25</v>
      </c>
    </row>
    <row r="73" spans="1:11" s="106" customFormat="1" ht="23.25" customHeight="1">
      <c r="A73" s="106" t="s">
        <v>115</v>
      </c>
      <c r="C73" s="139"/>
      <c r="E73" s="107">
        <v>1963086</v>
      </c>
      <c r="F73" s="107"/>
      <c r="G73" s="109">
        <v>1459203</v>
      </c>
      <c r="H73" s="107"/>
      <c r="I73" s="109">
        <v>1963086</v>
      </c>
      <c r="J73" s="107"/>
      <c r="K73" s="109">
        <v>1459203</v>
      </c>
    </row>
    <row r="74" spans="1:11" s="106" customFormat="1" ht="23.25" customHeight="1">
      <c r="A74" s="106" t="s">
        <v>170</v>
      </c>
      <c r="C74" s="139"/>
      <c r="E74" s="134">
        <v>-264683</v>
      </c>
      <c r="F74" s="107"/>
      <c r="G74" s="134">
        <v>-1796616</v>
      </c>
      <c r="H74" s="107"/>
      <c r="I74" s="36" t="s">
        <v>127</v>
      </c>
      <c r="J74" s="107"/>
      <c r="K74" s="134">
        <v>-1538800</v>
      </c>
    </row>
    <row r="75" spans="1:11" ht="23.25" customHeight="1">
      <c r="A75" s="2" t="s">
        <v>201</v>
      </c>
      <c r="B75" s="2"/>
      <c r="C75" s="30"/>
      <c r="D75" s="2"/>
      <c r="E75" s="59">
        <f>SUM(E69:E74)</f>
        <v>1662107</v>
      </c>
      <c r="F75" s="58"/>
      <c r="G75" s="59">
        <f>SUM(G69:G74)</f>
        <v>2296040</v>
      </c>
      <c r="H75" s="58"/>
      <c r="I75" s="59">
        <f>SUM(I69:I74)</f>
        <v>1435189</v>
      </c>
      <c r="J75" s="58"/>
      <c r="K75" s="59">
        <f>SUM(K69:K74)</f>
        <v>1347326</v>
      </c>
    </row>
    <row r="76" spans="1:11" ht="9.75" customHeight="1">
      <c r="A76" s="2"/>
      <c r="B76" s="2"/>
      <c r="C76" s="30"/>
      <c r="D76" s="2"/>
      <c r="E76" s="33"/>
      <c r="F76" s="33"/>
      <c r="G76" s="33"/>
      <c r="H76" s="33"/>
      <c r="I76" s="33"/>
      <c r="J76" s="33"/>
      <c r="K76" s="33"/>
    </row>
    <row r="77" spans="1:4" ht="23.25" customHeight="1">
      <c r="A77" s="2" t="s">
        <v>6</v>
      </c>
      <c r="B77" s="2"/>
      <c r="C77" s="30"/>
      <c r="D77" s="2"/>
    </row>
    <row r="78" spans="1:11" ht="23.25" customHeight="1">
      <c r="A78" s="2" t="s">
        <v>208</v>
      </c>
      <c r="B78" s="2"/>
      <c r="C78" s="30"/>
      <c r="D78" s="2"/>
      <c r="E78" s="58">
        <f>+E47+E59+E75</f>
        <v>-198583</v>
      </c>
      <c r="F78" s="58"/>
      <c r="G78" s="58">
        <f>+G47+G59+G75</f>
        <v>130885</v>
      </c>
      <c r="H78" s="58"/>
      <c r="I78" s="58">
        <f>+I47+I59+I75</f>
        <v>-26734</v>
      </c>
      <c r="J78" s="58"/>
      <c r="K78" s="58">
        <f>+K47+K59+K75</f>
        <v>268633</v>
      </c>
    </row>
    <row r="79" spans="1:11" ht="23.25" customHeight="1">
      <c r="A79" s="31" t="s">
        <v>83</v>
      </c>
      <c r="E79" s="50">
        <v>3287825</v>
      </c>
      <c r="F79" s="50"/>
      <c r="G79" s="50">
        <v>1166739</v>
      </c>
      <c r="H79" s="50"/>
      <c r="I79" s="50">
        <v>565920</v>
      </c>
      <c r="J79" s="50"/>
      <c r="K79" s="50">
        <v>8361</v>
      </c>
    </row>
    <row r="80" spans="1:11" ht="23.25" customHeight="1">
      <c r="A80" s="60" t="s">
        <v>192</v>
      </c>
      <c r="B80" s="60"/>
      <c r="D80" s="60"/>
      <c r="E80" s="50"/>
      <c r="F80" s="50"/>
      <c r="G80" s="50"/>
      <c r="H80" s="50"/>
      <c r="I80" s="50"/>
      <c r="J80" s="50"/>
      <c r="K80" s="50"/>
    </row>
    <row r="81" spans="1:11" ht="23.25" customHeight="1">
      <c r="A81" s="60" t="s">
        <v>191</v>
      </c>
      <c r="B81" s="60"/>
      <c r="D81" s="60"/>
      <c r="E81" s="35">
        <v>-137985</v>
      </c>
      <c r="F81" s="33"/>
      <c r="G81" s="35">
        <v>-20336</v>
      </c>
      <c r="H81" s="33"/>
      <c r="I81" s="36" t="s">
        <v>127</v>
      </c>
      <c r="J81" s="33"/>
      <c r="K81" s="36" t="s">
        <v>127</v>
      </c>
    </row>
    <row r="82" spans="1:11" ht="23.25" customHeight="1" thickBot="1">
      <c r="A82" s="2" t="s">
        <v>84</v>
      </c>
      <c r="B82" s="2"/>
      <c r="C82" s="30"/>
      <c r="D82" s="2"/>
      <c r="E82" s="61">
        <f>SUM(E78:E81)</f>
        <v>2951257</v>
      </c>
      <c r="F82" s="58"/>
      <c r="G82" s="61">
        <f>SUM(G78:G81)</f>
        <v>1277288</v>
      </c>
      <c r="H82" s="58"/>
      <c r="I82" s="61">
        <f>SUM(I78:I81)</f>
        <v>539186</v>
      </c>
      <c r="J82" s="58"/>
      <c r="K82" s="61">
        <f>SUM(K78:K81)</f>
        <v>276994</v>
      </c>
    </row>
    <row r="83" ht="9.75" customHeight="1" thickTop="1"/>
    <row r="84" spans="1:11" ht="23.25" customHeight="1">
      <c r="A84" s="29" t="s">
        <v>63</v>
      </c>
      <c r="B84" s="29"/>
      <c r="C84" s="30"/>
      <c r="D84" s="29"/>
      <c r="E84" s="33"/>
      <c r="F84" s="33"/>
      <c r="G84" s="33"/>
      <c r="H84" s="33"/>
      <c r="I84" s="33"/>
      <c r="J84" s="33"/>
      <c r="K84" s="33"/>
    </row>
    <row r="85" spans="1:11" ht="23.25" customHeight="1">
      <c r="A85" s="2" t="s">
        <v>82</v>
      </c>
      <c r="B85" s="2"/>
      <c r="C85" s="30"/>
      <c r="D85" s="2"/>
      <c r="E85" s="33"/>
      <c r="F85" s="33"/>
      <c r="G85" s="33"/>
      <c r="H85" s="33"/>
      <c r="I85" s="33"/>
      <c r="J85" s="33"/>
      <c r="K85" s="33"/>
    </row>
    <row r="86" spans="1:11" ht="23.25" customHeight="1">
      <c r="A86" s="31" t="s">
        <v>193</v>
      </c>
      <c r="E86" s="33"/>
      <c r="F86" s="33"/>
      <c r="G86" s="33"/>
      <c r="H86" s="33"/>
      <c r="I86" s="33"/>
      <c r="J86" s="33"/>
      <c r="K86" s="33"/>
    </row>
    <row r="87" spans="1:11" ht="23.25" customHeight="1">
      <c r="A87" s="31" t="s">
        <v>194</v>
      </c>
      <c r="E87" s="33">
        <v>3047308</v>
      </c>
      <c r="F87" s="33"/>
      <c r="G87" s="33">
        <v>1948816</v>
      </c>
      <c r="H87" s="33"/>
      <c r="I87" s="121">
        <v>555075</v>
      </c>
      <c r="J87" s="33"/>
      <c r="K87" s="33">
        <v>297578</v>
      </c>
    </row>
    <row r="88" spans="1:11" ht="23.25" customHeight="1">
      <c r="A88" s="31" t="s">
        <v>195</v>
      </c>
      <c r="E88" s="35">
        <v>-96051</v>
      </c>
      <c r="F88" s="33"/>
      <c r="G88" s="35">
        <v>-671528</v>
      </c>
      <c r="H88" s="33"/>
      <c r="I88" s="35">
        <v>-15889</v>
      </c>
      <c r="J88" s="33"/>
      <c r="K88" s="35">
        <v>-20584</v>
      </c>
    </row>
    <row r="89" spans="1:11" ht="23.25" customHeight="1" thickBot="1">
      <c r="A89" s="2" t="s">
        <v>196</v>
      </c>
      <c r="B89" s="2"/>
      <c r="C89" s="30"/>
      <c r="D89" s="2"/>
      <c r="E89" s="86">
        <f>SUM(E87:E88)</f>
        <v>2951257</v>
      </c>
      <c r="F89" s="58"/>
      <c r="G89" s="86">
        <f>SUM(G87:G88)</f>
        <v>1277288</v>
      </c>
      <c r="H89" s="58"/>
      <c r="I89" s="86">
        <f>SUM(I87:I88)</f>
        <v>539186</v>
      </c>
      <c r="J89" s="58"/>
      <c r="K89" s="86">
        <f>SUM(K87:K88)</f>
        <v>276994</v>
      </c>
    </row>
    <row r="90" spans="1:11" ht="23.25" customHeight="1" thickTop="1">
      <c r="A90" s="1" t="s">
        <v>0</v>
      </c>
      <c r="B90" s="1"/>
      <c r="C90" s="138"/>
      <c r="D90" s="1"/>
      <c r="I90" s="142"/>
      <c r="J90" s="142"/>
      <c r="K90" s="142"/>
    </row>
    <row r="91" spans="1:11" ht="23.25" customHeight="1">
      <c r="A91" s="1" t="s">
        <v>109</v>
      </c>
      <c r="B91" s="1"/>
      <c r="C91" s="138"/>
      <c r="D91" s="1"/>
      <c r="I91" s="142"/>
      <c r="J91" s="142"/>
      <c r="K91" s="142"/>
    </row>
    <row r="92" spans="1:4" ht="23.25" customHeight="1">
      <c r="A92" s="4" t="s">
        <v>129</v>
      </c>
      <c r="B92" s="4"/>
      <c r="C92" s="82"/>
      <c r="D92" s="4"/>
    </row>
    <row r="93" spans="1:4" ht="23.25" customHeight="1">
      <c r="A93" s="4"/>
      <c r="B93" s="4"/>
      <c r="C93" s="82"/>
      <c r="D93" s="4"/>
    </row>
    <row r="94" spans="1:4" ht="23.25" customHeight="1">
      <c r="A94" s="132" t="s">
        <v>197</v>
      </c>
      <c r="B94" s="4" t="s">
        <v>198</v>
      </c>
      <c r="C94" s="82"/>
      <c r="D94" s="4"/>
    </row>
    <row r="95" spans="1:4" ht="23.25" customHeight="1">
      <c r="A95" s="4"/>
      <c r="B95" s="4"/>
      <c r="C95" s="82"/>
      <c r="D95" s="4"/>
    </row>
    <row r="96" spans="1:11" s="37" customFormat="1" ht="44.25" customHeight="1">
      <c r="A96" s="111">
        <v>2.1</v>
      </c>
      <c r="B96" s="150" t="s">
        <v>210</v>
      </c>
      <c r="C96" s="150"/>
      <c r="D96" s="150"/>
      <c r="E96" s="150"/>
      <c r="F96" s="150"/>
      <c r="G96" s="150"/>
      <c r="H96" s="150"/>
      <c r="I96" s="150"/>
      <c r="J96" s="150"/>
      <c r="K96" s="150"/>
    </row>
    <row r="98" spans="1:11" s="93" customFormat="1" ht="85.5" customHeight="1">
      <c r="A98" s="119">
        <v>2.2</v>
      </c>
      <c r="B98" s="149" t="s">
        <v>200</v>
      </c>
      <c r="C98" s="149"/>
      <c r="D98" s="149"/>
      <c r="E98" s="149"/>
      <c r="F98" s="149"/>
      <c r="G98" s="149"/>
      <c r="H98" s="149"/>
      <c r="I98" s="149"/>
      <c r="J98" s="149"/>
      <c r="K98" s="149"/>
    </row>
    <row r="99" spans="1:4" ht="23.25" customHeight="1">
      <c r="A99" s="92"/>
      <c r="B99" s="92"/>
      <c r="D99" s="92"/>
    </row>
    <row r="100" spans="1:11" ht="63.75" customHeight="1">
      <c r="A100" s="119">
        <v>2.3</v>
      </c>
      <c r="B100" s="149" t="s">
        <v>223</v>
      </c>
      <c r="C100" s="149"/>
      <c r="D100" s="149"/>
      <c r="E100" s="149"/>
      <c r="F100" s="149"/>
      <c r="G100" s="149"/>
      <c r="H100" s="149"/>
      <c r="I100" s="149"/>
      <c r="J100" s="149"/>
      <c r="K100" s="149"/>
    </row>
    <row r="102" spans="1:11" ht="66.75" customHeight="1">
      <c r="A102" s="119">
        <v>2.4</v>
      </c>
      <c r="B102" s="149" t="s">
        <v>222</v>
      </c>
      <c r="C102" s="149"/>
      <c r="D102" s="149"/>
      <c r="E102" s="149"/>
      <c r="F102" s="149"/>
      <c r="G102" s="149"/>
      <c r="H102" s="149"/>
      <c r="I102" s="149"/>
      <c r="J102" s="149"/>
      <c r="K102" s="149"/>
    </row>
    <row r="120" spans="2:12" ht="23.25" customHeight="1">
      <c r="B120" s="39"/>
      <c r="C120" s="23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2:12" ht="23.25" customHeight="1">
      <c r="B121" s="39"/>
      <c r="C121" s="23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2:12" ht="23.25" customHeight="1">
      <c r="B122" s="39"/>
      <c r="C122" s="23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2:12" ht="23.25" customHeight="1">
      <c r="B123" s="39"/>
      <c r="C123" s="23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ht="23.25" customHeight="1">
      <c r="B124" s="39"/>
      <c r="C124" s="23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ht="23.25" customHeight="1">
      <c r="B125" s="39"/>
      <c r="C125" s="23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ht="23.25" customHeight="1">
      <c r="B126" s="39"/>
      <c r="C126" s="23"/>
      <c r="D126" s="39"/>
      <c r="E126" s="39"/>
      <c r="F126" s="39"/>
      <c r="G126" s="39"/>
      <c r="H126" s="39"/>
      <c r="I126" s="140"/>
      <c r="J126" s="39"/>
      <c r="K126" s="39"/>
      <c r="L126" s="39"/>
    </row>
    <row r="127" spans="2:12" ht="23.25" customHeight="1">
      <c r="B127" s="39"/>
      <c r="C127" s="23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ht="23.25" customHeight="1">
      <c r="B128" s="39"/>
      <c r="C128" s="23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ht="23.25" customHeight="1">
      <c r="B129" s="39"/>
      <c r="C129" s="23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ht="23.25" customHeight="1">
      <c r="B130" s="39"/>
      <c r="C130" s="23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ht="23.25" customHeight="1">
      <c r="B131" s="39"/>
      <c r="C131" s="23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ht="23.25" customHeight="1">
      <c r="B132" s="39"/>
      <c r="C132" s="23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ht="23.25" customHeight="1">
      <c r="B133" s="39"/>
      <c r="C133" s="23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ht="23.25" customHeight="1">
      <c r="B134" s="39"/>
      <c r="C134" s="23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ht="23.25" customHeight="1">
      <c r="B135" s="39"/>
      <c r="C135" s="23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ht="23.25" customHeight="1">
      <c r="B136" s="39"/>
      <c r="C136" s="23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ht="23.25" customHeight="1">
      <c r="B137" s="39"/>
      <c r="C137" s="23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ht="23.25" customHeight="1">
      <c r="B138" s="39"/>
      <c r="C138" s="23"/>
      <c r="D138" s="39"/>
      <c r="E138" s="39"/>
      <c r="F138" s="39"/>
      <c r="G138" s="39"/>
      <c r="H138" s="39"/>
      <c r="I138" s="39"/>
      <c r="J138" s="39"/>
      <c r="K138" s="39"/>
      <c r="L138" s="39"/>
    </row>
  </sheetData>
  <mergeCells count="21">
    <mergeCell ref="B100:K100"/>
    <mergeCell ref="B102:K102"/>
    <mergeCell ref="E65:G65"/>
    <mergeCell ref="I65:K65"/>
    <mergeCell ref="B96:K96"/>
    <mergeCell ref="B98:K98"/>
    <mergeCell ref="I90:K90"/>
    <mergeCell ref="I91:K91"/>
    <mergeCell ref="E67:K67"/>
    <mergeCell ref="I1:K1"/>
    <mergeCell ref="I2:K2"/>
    <mergeCell ref="I31:K31"/>
    <mergeCell ref="I32:K32"/>
    <mergeCell ref="E7:K7"/>
    <mergeCell ref="E5:G5"/>
    <mergeCell ref="I5:K5"/>
    <mergeCell ref="E35:G35"/>
    <mergeCell ref="I35:K35"/>
    <mergeCell ref="I61:K61"/>
    <mergeCell ref="I62:K62"/>
    <mergeCell ref="E37:K37"/>
  </mergeCells>
  <printOptions/>
  <pageMargins left="0.7" right="0.5" top="0.48" bottom="0.5" header="0.5" footer="0.5"/>
  <pageSetup firstPageNumber="11" useFirstPageNumber="1" horizontalDpi="600" verticalDpi="600" orientation="portrait" paperSize="9" scale="98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30" max="255" man="1"/>
    <brk id="60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anusara  sornlum</cp:lastModifiedBy>
  <cp:lastPrinted>2008-05-13T16:25:58Z</cp:lastPrinted>
  <dcterms:created xsi:type="dcterms:W3CDTF">2005-01-14T03:04:54Z</dcterms:created>
  <dcterms:modified xsi:type="dcterms:W3CDTF">2008-05-13T16:26:05Z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