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pfito365-my.sharepoint.com/personal/parinda_tom_cpf_co_th/Documents/ShareData_Current/1 CPF Folder/Financial Statements/2024/งบปี 2024/TH/"/>
    </mc:Choice>
  </mc:AlternateContent>
  <xr:revisionPtr revIDLastSave="21" documentId="13_ncr:1_{062069EF-4D68-45AA-BD6C-02B3A52271A8}" xr6:coauthVersionLast="47" xr6:coauthVersionMax="47" xr10:uidLastSave="{CD13C7A2-B61A-47A4-A4F6-1EAA2AEB091E}"/>
  <bookViews>
    <workbookView xWindow="-108" yWindow="-108" windowWidth="23256" windowHeight="12576" tabRatio="790" xr2:uid="{00000000-000D-0000-FFFF-FFFF00000000}"/>
  </bookViews>
  <sheets>
    <sheet name="BS-7-10" sheetId="18" r:id="rId1"/>
    <sheet name="PL-11-14" sheetId="23" r:id="rId2"/>
    <sheet name="CH 15" sheetId="29" r:id="rId3"/>
    <sheet name="CH 16 " sheetId="34" r:id="rId4"/>
    <sheet name="CH 17" sheetId="31" r:id="rId5"/>
    <sheet name="CH 18" sheetId="35" r:id="rId6"/>
    <sheet name="CF-19-22" sheetId="22" r:id="rId7"/>
  </sheets>
  <definedNames>
    <definedName name="__FPMExcelClient_CellBasedFunctionStatus" localSheetId="0" hidden="1">"2_2_2_2_2"</definedName>
    <definedName name="__FPMExcelClient_CellBasedFunctionStatus" localSheetId="6" hidden="1">"2_2_2_2_2"</definedName>
    <definedName name="__FPMExcelClient_CellBasedFunctionStatus" localSheetId="2" hidden="1">"2_2_2_2_2"</definedName>
    <definedName name="__FPMExcelClient_CellBasedFunctionStatus" localSheetId="3" hidden="1">"2_2_2_2_2"</definedName>
    <definedName name="__FPMExcelClient_CellBasedFunctionStatus" localSheetId="4" hidden="1">"2_2_2_2_2"</definedName>
    <definedName name="__FPMExcelClient_CellBasedFunctionStatus" localSheetId="5" hidden="1">"2_2_2_2_2"</definedName>
    <definedName name="__FPMExcelClient_CellBasedFunctionStatus" localSheetId="1" hidden="1">"2_2_2_2_2"</definedName>
    <definedName name="CIQWBGuid" hidden="1">"46794357-453f-4fb3-a5c6-b5886301ad46"</definedName>
    <definedName name="CIQWBInfo" hidden="1">"{ ""CIQVersion"":""9.47.1108.4092"" }"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40" i="29" l="1"/>
  <c r="AA26" i="35" l="1"/>
  <c r="AA25" i="35"/>
  <c r="AA22" i="35"/>
  <c r="AA21" i="35"/>
  <c r="AA19" i="35"/>
  <c r="AA15" i="35"/>
  <c r="AA12" i="35"/>
  <c r="Y23" i="35"/>
  <c r="Y16" i="35"/>
  <c r="Y17" i="35" s="1"/>
  <c r="Y27" i="35" s="1"/>
  <c r="AA29" i="31"/>
  <c r="AA28" i="31"/>
  <c r="AA26" i="31"/>
  <c r="AA24" i="31"/>
  <c r="AA23" i="31"/>
  <c r="AA21" i="31"/>
  <c r="AA17" i="31"/>
  <c r="AA16" i="31"/>
  <c r="AA15" i="31"/>
  <c r="AA12" i="31"/>
  <c r="Y25" i="31"/>
  <c r="Y18" i="31"/>
  <c r="Y19" i="31" s="1"/>
  <c r="Y30" i="31" s="1"/>
  <c r="AC36" i="34"/>
  <c r="AC29" i="34"/>
  <c r="AC21" i="34"/>
  <c r="AC30" i="34" s="1"/>
  <c r="AC16" i="34"/>
  <c r="W36" i="34"/>
  <c r="W29" i="34"/>
  <c r="W21" i="34"/>
  <c r="W30" i="34" s="1"/>
  <c r="W16" i="34"/>
  <c r="AG39" i="29"/>
  <c r="AG38" i="29"/>
  <c r="AG36" i="29"/>
  <c r="AG35" i="29"/>
  <c r="AG34" i="29"/>
  <c r="AG33" i="29"/>
  <c r="AG31" i="29"/>
  <c r="AG29" i="29"/>
  <c r="AG28" i="29"/>
  <c r="AG27" i="29"/>
  <c r="AG26" i="29"/>
  <c r="AG25" i="29"/>
  <c r="AG24" i="29"/>
  <c r="AG23" i="29"/>
  <c r="AG20" i="29"/>
  <c r="AG19" i="29"/>
  <c r="AG18" i="29"/>
  <c r="AG17" i="29"/>
  <c r="AG14" i="29"/>
  <c r="AE35" i="29"/>
  <c r="AE28" i="29"/>
  <c r="AE20" i="29"/>
  <c r="AE29" i="29" s="1"/>
  <c r="W35" i="29"/>
  <c r="W29" i="29"/>
  <c r="W40" i="29" s="1"/>
  <c r="W28" i="29"/>
  <c r="W20" i="29"/>
  <c r="W40" i="34" l="1"/>
  <c r="AC40" i="34"/>
  <c r="AE40" i="29"/>
  <c r="J18" i="23" l="1"/>
  <c r="H18" i="23"/>
  <c r="F18" i="23"/>
  <c r="D18" i="23"/>
  <c r="G29" i="34" l="1"/>
  <c r="AE27" i="34"/>
  <c r="AG27" i="34" s="1"/>
  <c r="AK27" i="34" s="1"/>
  <c r="J49" i="18" l="1"/>
  <c r="H49" i="18"/>
  <c r="F49" i="18"/>
  <c r="D49" i="18"/>
  <c r="J108" i="22" l="1"/>
  <c r="H108" i="22"/>
  <c r="D108" i="22"/>
  <c r="F108" i="22"/>
  <c r="J80" i="22"/>
  <c r="H80" i="22"/>
  <c r="F80" i="22"/>
  <c r="D80" i="22"/>
  <c r="J39" i="22"/>
  <c r="J59" i="22" s="1"/>
  <c r="F39" i="22"/>
  <c r="F59" i="22" s="1"/>
  <c r="F118" i="22" l="1"/>
  <c r="F121" i="22" s="1"/>
  <c r="F123" i="22" s="1"/>
  <c r="AI21" i="34"/>
  <c r="AE15" i="34"/>
  <c r="AG15" i="34" s="1"/>
  <c r="AK15" i="34" s="1"/>
  <c r="AI16" i="34"/>
  <c r="AA16" i="34"/>
  <c r="Y16" i="34"/>
  <c r="U16" i="34"/>
  <c r="S16" i="34"/>
  <c r="Q16" i="34"/>
  <c r="O16" i="34"/>
  <c r="M16" i="34"/>
  <c r="K16" i="34"/>
  <c r="I16" i="34"/>
  <c r="G16" i="34"/>
  <c r="E16" i="34"/>
  <c r="C16" i="34"/>
  <c r="AC25" i="35" l="1"/>
  <c r="AC26" i="35"/>
  <c r="W23" i="35"/>
  <c r="U23" i="35"/>
  <c r="S23" i="35"/>
  <c r="Q23" i="35"/>
  <c r="O23" i="35"/>
  <c r="M23" i="35"/>
  <c r="K23" i="35"/>
  <c r="I23" i="35"/>
  <c r="G23" i="35"/>
  <c r="E23" i="35"/>
  <c r="C23" i="35"/>
  <c r="AC22" i="35"/>
  <c r="AC21" i="35"/>
  <c r="AC19" i="35"/>
  <c r="W16" i="35"/>
  <c r="W17" i="35" s="1"/>
  <c r="U16" i="35"/>
  <c r="U17" i="35" s="1"/>
  <c r="S16" i="35"/>
  <c r="S17" i="35" s="1"/>
  <c r="Q16" i="35"/>
  <c r="Q17" i="35" s="1"/>
  <c r="O16" i="35"/>
  <c r="O17" i="35" s="1"/>
  <c r="M16" i="35"/>
  <c r="M17" i="35" s="1"/>
  <c r="K16" i="35"/>
  <c r="K17" i="35" s="1"/>
  <c r="I16" i="35"/>
  <c r="I17" i="35" s="1"/>
  <c r="G16" i="35"/>
  <c r="G17" i="35" s="1"/>
  <c r="E16" i="35"/>
  <c r="E17" i="35" s="1"/>
  <c r="C16" i="35"/>
  <c r="C17" i="35" s="1"/>
  <c r="AA16" i="35"/>
  <c r="AA17" i="35" s="1"/>
  <c r="S25" i="31"/>
  <c r="S18" i="31"/>
  <c r="S19" i="31" s="1"/>
  <c r="S30" i="31" s="1"/>
  <c r="G25" i="31"/>
  <c r="G18" i="31"/>
  <c r="G19" i="31" s="1"/>
  <c r="G30" i="31" s="1"/>
  <c r="AA36" i="34"/>
  <c r="AE14" i="34"/>
  <c r="AE38" i="34"/>
  <c r="AE39" i="34"/>
  <c r="AG39" i="34" s="1"/>
  <c r="AK39" i="34" s="1"/>
  <c r="AI36" i="34"/>
  <c r="Y36" i="34"/>
  <c r="U36" i="34"/>
  <c r="S36" i="34"/>
  <c r="Q36" i="34"/>
  <c r="O36" i="34"/>
  <c r="M36" i="34"/>
  <c r="K36" i="34"/>
  <c r="I36" i="34"/>
  <c r="G36" i="34"/>
  <c r="E36" i="34"/>
  <c r="C36" i="34"/>
  <c r="AE35" i="34"/>
  <c r="AG35" i="34" s="1"/>
  <c r="AK35" i="34" s="1"/>
  <c r="AE34" i="34"/>
  <c r="AG34" i="34" s="1"/>
  <c r="AK34" i="34" s="1"/>
  <c r="AE32" i="34"/>
  <c r="AI29" i="34"/>
  <c r="AI30" i="34" s="1"/>
  <c r="AA29" i="34"/>
  <c r="Y29" i="34"/>
  <c r="U29" i="34"/>
  <c r="S29" i="34"/>
  <c r="Q29" i="34"/>
  <c r="O29" i="34"/>
  <c r="M29" i="34"/>
  <c r="K29" i="34"/>
  <c r="I29" i="34"/>
  <c r="E29" i="34"/>
  <c r="C29" i="34"/>
  <c r="AE28" i="34"/>
  <c r="AG28" i="34" s="1"/>
  <c r="AE26" i="34"/>
  <c r="AE25" i="34"/>
  <c r="AG25" i="34" s="1"/>
  <c r="AK25" i="34" s="1"/>
  <c r="AE24" i="34"/>
  <c r="AG24" i="34" s="1"/>
  <c r="AA21" i="34"/>
  <c r="Y21" i="34"/>
  <c r="U21" i="34"/>
  <c r="S21" i="34"/>
  <c r="Q21" i="34"/>
  <c r="O21" i="34"/>
  <c r="M21" i="34"/>
  <c r="K21" i="34"/>
  <c r="I21" i="34"/>
  <c r="G21" i="34"/>
  <c r="E21" i="34"/>
  <c r="C21" i="34"/>
  <c r="AE20" i="34"/>
  <c r="AG20" i="34" s="1"/>
  <c r="AK20" i="34" s="1"/>
  <c r="AE19" i="34"/>
  <c r="U35" i="29"/>
  <c r="U28" i="29"/>
  <c r="U20" i="29"/>
  <c r="K35" i="29"/>
  <c r="K28" i="29"/>
  <c r="K20" i="29"/>
  <c r="J115" i="18"/>
  <c r="H115" i="18"/>
  <c r="D115" i="18"/>
  <c r="F115" i="18"/>
  <c r="F75" i="18"/>
  <c r="J25" i="18"/>
  <c r="F25" i="18"/>
  <c r="E27" i="35" l="1"/>
  <c r="AI40" i="34"/>
  <c r="M30" i="34"/>
  <c r="M40" i="34" s="1"/>
  <c r="C30" i="34"/>
  <c r="C40" i="34" s="1"/>
  <c r="S30" i="34"/>
  <c r="S40" i="34" s="1"/>
  <c r="AK28" i="34"/>
  <c r="AG38" i="34"/>
  <c r="AG14" i="34"/>
  <c r="AG16" i="34" s="1"/>
  <c r="AE16" i="34"/>
  <c r="G27" i="35"/>
  <c r="I27" i="35"/>
  <c r="K27" i="35"/>
  <c r="M27" i="35"/>
  <c r="U27" i="35"/>
  <c r="C27" i="35"/>
  <c r="W27" i="35"/>
  <c r="Q27" i="35"/>
  <c r="S27" i="35"/>
  <c r="O27" i="35"/>
  <c r="I30" i="34"/>
  <c r="I40" i="34" s="1"/>
  <c r="U29" i="29"/>
  <c r="U40" i="29" s="1"/>
  <c r="K30" i="34"/>
  <c r="K40" i="34" s="1"/>
  <c r="Y30" i="34"/>
  <c r="Y40" i="34" s="1"/>
  <c r="AA30" i="34"/>
  <c r="AA40" i="34" s="1"/>
  <c r="AE21" i="34"/>
  <c r="AA23" i="35"/>
  <c r="AA27" i="35" s="1"/>
  <c r="AC23" i="35"/>
  <c r="AC12" i="35"/>
  <c r="AC15" i="35"/>
  <c r="AC16" i="35" s="1"/>
  <c r="AC17" i="35" s="1"/>
  <c r="Q30" i="34"/>
  <c r="Q40" i="34" s="1"/>
  <c r="AG19" i="34"/>
  <c r="AK19" i="34" s="1"/>
  <c r="AK21" i="34" s="1"/>
  <c r="E30" i="34"/>
  <c r="E40" i="34" s="1"/>
  <c r="U30" i="34"/>
  <c r="U40" i="34" s="1"/>
  <c r="AE36" i="34"/>
  <c r="AE29" i="34"/>
  <c r="G30" i="34"/>
  <c r="G40" i="34" s="1"/>
  <c r="O30" i="34"/>
  <c r="O40" i="34" s="1"/>
  <c r="AK24" i="34"/>
  <c r="AG32" i="34"/>
  <c r="AG26" i="34"/>
  <c r="AK26" i="34" s="1"/>
  <c r="K29" i="29"/>
  <c r="K40" i="29" s="1"/>
  <c r="AK14" i="34" l="1"/>
  <c r="AK16" i="34" s="1"/>
  <c r="AG29" i="34"/>
  <c r="AK38" i="34"/>
  <c r="AC27" i="35"/>
  <c r="AE30" i="34"/>
  <c r="AE40" i="34" s="1"/>
  <c r="AG21" i="34"/>
  <c r="AK29" i="34"/>
  <c r="AK30" i="34" s="1"/>
  <c r="AK32" i="34"/>
  <c r="AK36" i="34" s="1"/>
  <c r="AG36" i="34"/>
  <c r="AG30" i="34" l="1"/>
  <c r="AG40" i="34" s="1"/>
  <c r="AK40" i="34"/>
  <c r="S20" i="29"/>
  <c r="Q20" i="29"/>
  <c r="O20" i="29"/>
  <c r="W18" i="31" l="1"/>
  <c r="U18" i="31"/>
  <c r="Q18" i="31"/>
  <c r="O18" i="31"/>
  <c r="M18" i="31"/>
  <c r="K18" i="31"/>
  <c r="I18" i="31"/>
  <c r="E18" i="31"/>
  <c r="C18" i="31"/>
  <c r="AC26" i="31"/>
  <c r="AC35" i="29"/>
  <c r="AI34" i="29"/>
  <c r="AI38" i="29"/>
  <c r="AI36" i="29" l="1"/>
  <c r="AM36" i="29" s="1"/>
  <c r="H89" i="23" l="1"/>
  <c r="H74" i="23"/>
  <c r="H90" i="23" l="1"/>
  <c r="AC29" i="31" l="1"/>
  <c r="AC28" i="31"/>
  <c r="W25" i="31"/>
  <c r="U25" i="31"/>
  <c r="Q25" i="31"/>
  <c r="M25" i="31"/>
  <c r="K25" i="31"/>
  <c r="I25" i="31"/>
  <c r="E25" i="31"/>
  <c r="C25" i="31"/>
  <c r="AC24" i="31"/>
  <c r="AC23" i="31"/>
  <c r="AC21" i="31"/>
  <c r="W19" i="31"/>
  <c r="U19" i="31"/>
  <c r="Q19" i="31"/>
  <c r="O19" i="31"/>
  <c r="M19" i="31"/>
  <c r="K19" i="31"/>
  <c r="I19" i="31"/>
  <c r="E19" i="31"/>
  <c r="C19" i="31"/>
  <c r="AC16" i="31"/>
  <c r="AC15" i="31"/>
  <c r="AC17" i="31"/>
  <c r="AC12" i="31"/>
  <c r="C30" i="31" l="1"/>
  <c r="I30" i="31"/>
  <c r="K30" i="31"/>
  <c r="M30" i="31"/>
  <c r="AA18" i="31"/>
  <c r="AA19" i="31" s="1"/>
  <c r="E30" i="31"/>
  <c r="U30" i="31"/>
  <c r="Q30" i="31"/>
  <c r="W30" i="31"/>
  <c r="AA25" i="31"/>
  <c r="AA30" i="31" l="1"/>
  <c r="AC18" i="31" l="1"/>
  <c r="AC19" i="31" s="1"/>
  <c r="O35" i="29"/>
  <c r="O28" i="29"/>
  <c r="O29" i="29" l="1"/>
  <c r="O40" i="29" l="1"/>
  <c r="H30" i="23"/>
  <c r="J30" i="23"/>
  <c r="J85" i="18"/>
  <c r="D130" i="22" l="1"/>
  <c r="Q35" i="29" l="1"/>
  <c r="AI17" i="29"/>
  <c r="AK20" i="29"/>
  <c r="AC20" i="29"/>
  <c r="AA20" i="29"/>
  <c r="Y20" i="29"/>
  <c r="M20" i="29"/>
  <c r="I20" i="29"/>
  <c r="G20" i="29"/>
  <c r="E20" i="29"/>
  <c r="C20" i="29"/>
  <c r="AI19" i="29"/>
  <c r="AI25" i="29"/>
  <c r="AI18" i="29" l="1"/>
  <c r="AM18" i="29" s="1"/>
  <c r="AM19" i="29"/>
  <c r="AI20" i="29" l="1"/>
  <c r="AM17" i="29"/>
  <c r="AM20" i="29" s="1"/>
  <c r="F85" i="18"/>
  <c r="AI39" i="29" l="1"/>
  <c r="AK35" i="29"/>
  <c r="AA35" i="29"/>
  <c r="Y35" i="29"/>
  <c r="S35" i="29"/>
  <c r="M35" i="29"/>
  <c r="I35" i="29"/>
  <c r="G35" i="29"/>
  <c r="E35" i="29"/>
  <c r="C35" i="29"/>
  <c r="AM34" i="29"/>
  <c r="AI33" i="29"/>
  <c r="AI31" i="29"/>
  <c r="AK28" i="29"/>
  <c r="AC28" i="29"/>
  <c r="AA28" i="29"/>
  <c r="Y28" i="29"/>
  <c r="Y29" i="29" s="1"/>
  <c r="S28" i="29"/>
  <c r="Q28" i="29"/>
  <c r="M28" i="29"/>
  <c r="I28" i="29"/>
  <c r="G28" i="29"/>
  <c r="E28" i="29"/>
  <c r="E29" i="29" s="1"/>
  <c r="C28" i="29"/>
  <c r="AM25" i="29"/>
  <c r="AI23" i="29"/>
  <c r="AI14" i="29"/>
  <c r="D30" i="23"/>
  <c r="Y40" i="29" l="1"/>
  <c r="E40" i="29"/>
  <c r="AI26" i="29"/>
  <c r="AM26" i="29" s="1"/>
  <c r="AI27" i="29"/>
  <c r="AM27" i="29" s="1"/>
  <c r="AI24" i="29"/>
  <c r="AM24" i="29" s="1"/>
  <c r="AM39" i="29"/>
  <c r="AM38" i="29"/>
  <c r="AM33" i="29"/>
  <c r="S29" i="29"/>
  <c r="S40" i="29" s="1"/>
  <c r="Q29" i="29"/>
  <c r="AK29" i="29"/>
  <c r="AK40" i="29" s="1"/>
  <c r="AA29" i="29"/>
  <c r="AA40" i="29" s="1"/>
  <c r="AC29" i="29"/>
  <c r="AC40" i="29" s="1"/>
  <c r="I29" i="29"/>
  <c r="I40" i="29" s="1"/>
  <c r="M29" i="29"/>
  <c r="M40" i="29" s="1"/>
  <c r="G29" i="29"/>
  <c r="G40" i="29" s="1"/>
  <c r="C29" i="29"/>
  <c r="C40" i="29" s="1"/>
  <c r="AM23" i="29" l="1"/>
  <c r="AM28" i="29" s="1"/>
  <c r="AI28" i="29"/>
  <c r="AM31" i="29" l="1"/>
  <c r="AM35" i="29" s="1"/>
  <c r="AI35" i="29"/>
  <c r="AM29" i="29"/>
  <c r="AI29" i="29"/>
  <c r="D48" i="23" l="1"/>
  <c r="D60" i="23" l="1"/>
  <c r="Q40" i="29" l="1"/>
  <c r="J75" i="18" l="1"/>
  <c r="J51" i="18"/>
  <c r="F87" i="18"/>
  <c r="F51" i="18"/>
  <c r="J103" i="23"/>
  <c r="J89" i="23"/>
  <c r="J74" i="23"/>
  <c r="J48" i="23"/>
  <c r="F103" i="23"/>
  <c r="F89" i="23"/>
  <c r="F74" i="23"/>
  <c r="F48" i="23"/>
  <c r="F30" i="23"/>
  <c r="J130" i="22"/>
  <c r="J118" i="22"/>
  <c r="F130" i="22"/>
  <c r="AI40" i="29" l="1"/>
  <c r="J121" i="22"/>
  <c r="J123" i="22" s="1"/>
  <c r="F117" i="18"/>
  <c r="F119" i="18" s="1"/>
  <c r="J60" i="23"/>
  <c r="F60" i="23"/>
  <c r="J87" i="18"/>
  <c r="J117" i="18"/>
  <c r="J90" i="23"/>
  <c r="F90" i="23"/>
  <c r="F34" i="23"/>
  <c r="F36" i="23" s="1"/>
  <c r="J34" i="23"/>
  <c r="J36" i="23" s="1"/>
  <c r="D74" i="23"/>
  <c r="D89" i="23"/>
  <c r="D103" i="23"/>
  <c r="D25" i="18"/>
  <c r="H25" i="18"/>
  <c r="D75" i="18"/>
  <c r="H75" i="18"/>
  <c r="D85" i="18"/>
  <c r="H85" i="18"/>
  <c r="AM14" i="29" l="1"/>
  <c r="AM40" i="29" s="1"/>
  <c r="J91" i="23"/>
  <c r="F91" i="23"/>
  <c r="J119" i="18"/>
  <c r="D87" i="18"/>
  <c r="H117" i="18"/>
  <c r="H51" i="18"/>
  <c r="D51" i="18"/>
  <c r="H87" i="18"/>
  <c r="H119" i="18" l="1"/>
  <c r="D117" i="18"/>
  <c r="D119" i="18" l="1"/>
  <c r="H34" i="23" l="1"/>
  <c r="H36" i="23" l="1"/>
  <c r="H48" i="23" l="1"/>
  <c r="H60" i="23" s="1"/>
  <c r="H91" i="23" s="1"/>
  <c r="H39" i="22"/>
  <c r="H59" i="22" s="1"/>
  <c r="O25" i="31"/>
  <c r="O30" i="31" s="1"/>
  <c r="AC25" i="31" l="1"/>
  <c r="H103" i="23"/>
  <c r="AC30" i="31" l="1"/>
  <c r="D90" i="23" l="1"/>
  <c r="D91" i="23" l="1"/>
  <c r="D34" i="23" l="1"/>
  <c r="H121" i="22"/>
  <c r="H123" i="22" s="1"/>
  <c r="H130" i="22"/>
  <c r="D36" i="23" l="1"/>
  <c r="D39" i="22" l="1"/>
  <c r="D59" i="22" s="1"/>
  <c r="D118" i="22" s="1"/>
  <c r="D121" i="22" l="1"/>
  <c r="D123" i="22" s="1"/>
</calcChain>
</file>

<file path=xl/sharedStrings.xml><?xml version="1.0" encoding="utf-8"?>
<sst xmlns="http://schemas.openxmlformats.org/spreadsheetml/2006/main" count="697" uniqueCount="347">
  <si>
    <t>บริษัท เจริญโภคภัณฑ์อาหาร จำกัด (มหาชน) และบริษัทย่อย</t>
  </si>
  <si>
    <t>งบฐานะการเงิน</t>
  </si>
  <si>
    <t>(หน่วย: พันบาท)</t>
  </si>
  <si>
    <t>งบการเงินรวม</t>
  </si>
  <si>
    <t>งบการเงินเฉพาะกิจการ</t>
  </si>
  <si>
    <t xml:space="preserve">31 ธันวาคม </t>
  </si>
  <si>
    <t>สินทรัพย์</t>
  </si>
  <si>
    <t>หมายเหตุ</t>
  </si>
  <si>
    <t xml:space="preserve">สินทรัพย์หมุนเวียน </t>
  </si>
  <si>
    <t>เงินสดและรายการเทียบเท่าเงินสด</t>
  </si>
  <si>
    <t>เงินฝากสถาบันการเงินที่มีข้อจำกัดในการเบิกใช้</t>
  </si>
  <si>
    <t xml:space="preserve">ลูกหนี้การค้าและลูกหนี้หมุนเวียนอื่น </t>
  </si>
  <si>
    <t>ค่าใช้จ่ายจ่ายล่วงหน้า</t>
  </si>
  <si>
    <t>เงินปันผลค้างรับ</t>
  </si>
  <si>
    <t>รายได้ค้างรับ</t>
  </si>
  <si>
    <t>เงินจ่ายล่วงหน้าค่าสินค้า</t>
  </si>
  <si>
    <t>เงินให้กู้ยืมระยะสั้นแก่กิจการที่เกี่ยวข้องกัน</t>
  </si>
  <si>
    <t>เงินให้กู้ยืมระยะยาวแก่กิจการที่เกี่ยวข้องกัน</t>
  </si>
  <si>
    <t xml:space="preserve">   ที่ถึงกำหนดรับชำระภายในหนึ่งปี</t>
  </si>
  <si>
    <t>5, 30</t>
  </si>
  <si>
    <t>สินค้าคงเหลือ</t>
  </si>
  <si>
    <t>สินทรัพย์ชีวภาพหมุนเวียน</t>
  </si>
  <si>
    <t>สินทรัพย์ทางการเงินหมุนเวียนอื่น</t>
  </si>
  <si>
    <t>สินทรัพย์หมุนเวียนอื่น</t>
  </si>
  <si>
    <t>สินทรัพย์ไม่หมุนเวียนที่จัดประเภทเป็น</t>
  </si>
  <si>
    <t xml:space="preserve">   สินทรัพย์ที่ถือไว้เพื่อขาย</t>
  </si>
  <si>
    <t>รวมสินทรัพย์หมุนเวียน</t>
  </si>
  <si>
    <t>สินทรัพย์ (ต่อ)</t>
  </si>
  <si>
    <t>สินทรัพย์ไม่หมุนเวียน</t>
  </si>
  <si>
    <t>สินทรัพย์ทางการเงินไม่หมุนเวียนอื่น</t>
  </si>
  <si>
    <t>เงินลงทุนในตราสารทุน</t>
  </si>
  <si>
    <t>เงินลงทุนในบริษัทย่อย</t>
  </si>
  <si>
    <t>เงินลงทุนในบริษัทร่วม</t>
  </si>
  <si>
    <t>เงินลงทุนในการร่วมค้า</t>
  </si>
  <si>
    <t>อสังหาริมทรัพย์เพื่อการลงทุน</t>
  </si>
  <si>
    <t xml:space="preserve">ที่ดิน อาคารและอุปกรณ์ </t>
  </si>
  <si>
    <t>สินทรัพย์สิทธิการใช้</t>
  </si>
  <si>
    <t>ค่าความนิยม</t>
  </si>
  <si>
    <t xml:space="preserve">สินทรัพย์ไม่มีตัวตนอื่น </t>
  </si>
  <si>
    <t>สินทรัพย์ชีวภาพไม่หมุนเวียน</t>
  </si>
  <si>
    <t xml:space="preserve">สินทรัพย์ภาษีเงินได้รอการตัดบัญชี  </t>
  </si>
  <si>
    <t>สินทรัพย์ไม่หมุนเวียนอื่น</t>
  </si>
  <si>
    <t>รวมสินทรัพย์ไม่หมุนเวียน</t>
  </si>
  <si>
    <t>รวมสินทรัพย์</t>
  </si>
  <si>
    <t>หนี้สินและส่วนของผู้ถือหุ้น</t>
  </si>
  <si>
    <t>หนี้สินหมุนเวียน</t>
  </si>
  <si>
    <t>เงินเบิกเกินบัญชีและเงินกู้ยืมระยะสั้น</t>
  </si>
  <si>
    <t xml:space="preserve">   จากสถาบันการเงิน </t>
  </si>
  <si>
    <t>ตั๋วแลกเงิน</t>
  </si>
  <si>
    <t>เจ้าหนี้การค้าและเจ้าหนี้หมุนเวียนอื่น</t>
  </si>
  <si>
    <t>ค่าใช้จ่ายค้างจ่าย</t>
  </si>
  <si>
    <t>ส่วนของหนี้สินระยะยาวที่ถึงกำหนดชำระ</t>
  </si>
  <si>
    <t xml:space="preserve">   ภายในหนึ่งปี</t>
  </si>
  <si>
    <t>ส่วนของหนี้สินตามสัญญาเช่าที่ถึงกำหนดชำระ</t>
  </si>
  <si>
    <t>ส่วนของหุ้นกู้ที่ถึงกำหนดชำระภายในหนึ่งปี</t>
  </si>
  <si>
    <t>เงินกู้ยืมระยะสั้นจากกิจการที่เกี่ยวข้องกัน</t>
  </si>
  <si>
    <t>5, 18</t>
  </si>
  <si>
    <t>ภาษีเงินได้นิติบุคคลค้างจ่าย</t>
  </si>
  <si>
    <t>หนี้สินทางการเงินหมุนเวียนอื่น</t>
  </si>
  <si>
    <t>หนี้สินหมุนเวียนอื่น</t>
  </si>
  <si>
    <t>รวมหนี้สินหมุนเวียน</t>
  </si>
  <si>
    <t xml:space="preserve">หนี้สินไม่หมุนเวียน </t>
  </si>
  <si>
    <t>หนี้สินระยะยาว</t>
  </si>
  <si>
    <t>หนี้สินตามสัญญาเช่า</t>
  </si>
  <si>
    <t>หุ้นกู้</t>
  </si>
  <si>
    <t>18, 30</t>
  </si>
  <si>
    <t xml:space="preserve">หนี้สินภาษีเงินได้รอการตัดบัญชี  </t>
  </si>
  <si>
    <t>ประมาณการหนี้สินสำหรับผลประโยชน์พนักงาน</t>
  </si>
  <si>
    <t xml:space="preserve">ประมาณการหนี้สินและอื่นๆ </t>
  </si>
  <si>
    <t>หนี้สินทางการเงินไม่หมุนเวียนอื่น</t>
  </si>
  <si>
    <t>รวมหนี้สินไม่หมุนเวียน</t>
  </si>
  <si>
    <t>รวมหนี้สิน</t>
  </si>
  <si>
    <t>หนี้สินและส่วนของผู้ถือหุ้น (ต่อ)</t>
  </si>
  <si>
    <t>ส่วนของผู้ถือหุ้น</t>
  </si>
  <si>
    <t>ทุนเรือนหุ้น</t>
  </si>
  <si>
    <t xml:space="preserve">   ทุนจดทะเบียน (หุ้นสามัญ มูลค่า 1 บาทต่อหุ้น)</t>
  </si>
  <si>
    <t xml:space="preserve">   ทุนที่ออกและชำระแล้ว </t>
  </si>
  <si>
    <t xml:space="preserve">      (หุ้นสามัญ มูลค่า 1 บาทต่อหุ้น)</t>
  </si>
  <si>
    <t>ส่วนเกินมูลค่าหุ้น</t>
  </si>
  <si>
    <t xml:space="preserve">   ส่วนเกินมูลค่าหุ้นสามัญ</t>
  </si>
  <si>
    <t>ส่วนเกินทุนจากการเปลี่ยนแปลงส่วนได้เสีย</t>
  </si>
  <si>
    <t xml:space="preserve">   ในบริษัทย่อย บริษัทร่วม และการร่วมค้า</t>
  </si>
  <si>
    <t xml:space="preserve">   ภายใต้การควบคุมเดียวกัน</t>
  </si>
  <si>
    <t>ส่วนเกินทุนอื่น</t>
  </si>
  <si>
    <t>กำไรสะสม</t>
  </si>
  <si>
    <t xml:space="preserve">   จัดสรรแล้ว</t>
  </si>
  <si>
    <t xml:space="preserve">      ทุนสำรองตามกฎหมาย</t>
  </si>
  <si>
    <t xml:space="preserve">      สำรองหุ้นทุนซื้อคืน</t>
  </si>
  <si>
    <t xml:space="preserve">   ยังไม่ได้จัดสรร</t>
  </si>
  <si>
    <t>หุ้นทุนซื้อคืน</t>
  </si>
  <si>
    <t>หุ้นกู้ด้อยสิทธิที่มีลักษณะคล้ายทุน</t>
  </si>
  <si>
    <t>องค์ประกอบอื่นของส่วนของผู้ถือหุ้น</t>
  </si>
  <si>
    <t>รวมส่วนของบริษัทใหญ่</t>
  </si>
  <si>
    <t>ส่วนได้เสียที่ไม่มีอำนาจควบคุม</t>
  </si>
  <si>
    <t>รวมส่วนของผู้ถือหุ้น</t>
  </si>
  <si>
    <t>รวมหนี้สินและส่วนของผู้ถือหุ้น</t>
  </si>
  <si>
    <t xml:space="preserve">งบกำไรขาดทุน </t>
  </si>
  <si>
    <t xml:space="preserve">สำหรับปีสิ้นสุดวันที่ </t>
  </si>
  <si>
    <t>31 ธันวาคม</t>
  </si>
  <si>
    <t xml:space="preserve">รายได้ </t>
  </si>
  <si>
    <t>รายได้จากการขายสินค้า</t>
  </si>
  <si>
    <t>รายได้ดอกเบี้ย</t>
  </si>
  <si>
    <t>เงินปันผลรับ</t>
  </si>
  <si>
    <t>กำไรจากเงินลงทุน</t>
  </si>
  <si>
    <t>กำไรจากการเปลี่ยนแปลงมูลค่ายุติธรรม</t>
  </si>
  <si>
    <t xml:space="preserve">   ของอสังหาริมทรัพย์เพื่อการลงทุน</t>
  </si>
  <si>
    <t>กำไรจากอัตราแลกเปลี่ยนสุทธิ</t>
  </si>
  <si>
    <t>รายได้อื่น</t>
  </si>
  <si>
    <t>รวมรายได้</t>
  </si>
  <si>
    <t xml:space="preserve">ค่าใช้จ่าย </t>
  </si>
  <si>
    <t>ต้นทุนขายสินค้า</t>
  </si>
  <si>
    <t>7, 26, 33</t>
  </si>
  <si>
    <t>ต้นทุนในการจัดจำหน่าย</t>
  </si>
  <si>
    <t>26, 33</t>
  </si>
  <si>
    <t>ค่าใช้จ่ายในการบริหาร</t>
  </si>
  <si>
    <t>กำไรจากการเปลี่ยนแปลงมูลค่า</t>
  </si>
  <si>
    <t xml:space="preserve">   ยุติธรรมของสินทรัพย์ชีวภาพ</t>
  </si>
  <si>
    <t>ขาดทุนจากการด้อยค่า</t>
  </si>
  <si>
    <t>9, 12, 14</t>
  </si>
  <si>
    <t>ขาดทุนจากการแลกเปลี่ยนเงินลงทุน</t>
  </si>
  <si>
    <t>ต้นทุนทางการเงินของหนี้สินตามสัญญาเช่า</t>
  </si>
  <si>
    <t>ต้นทุนทางการเงินอื่น</t>
  </si>
  <si>
    <t>รวมค่าใช้จ่าย</t>
  </si>
  <si>
    <t>ส่วนแบ่งกำไรจากเงินลงทุนในบริษัทร่วม</t>
  </si>
  <si>
    <r>
      <t xml:space="preserve">   และการร่วมค้า</t>
    </r>
    <r>
      <rPr>
        <sz val="15"/>
        <rFont val="Angsana New"/>
        <family val="1"/>
      </rPr>
      <t>ที่ใช้วิธีส่วนได้เสีย</t>
    </r>
  </si>
  <si>
    <t>11, 12</t>
  </si>
  <si>
    <t>กำไร (ขาดทุน) ก่อนค่าใช้จ่าย (รายได้) ภาษีเงินได้</t>
  </si>
  <si>
    <t xml:space="preserve">ค่าใช้จ่าย (รายได้) ภาษีเงินได้ </t>
  </si>
  <si>
    <t>กำไร (ขาดทุน) สำหรับปี</t>
  </si>
  <si>
    <t>การแบ่งปันกำไร (ขาดทุน)</t>
  </si>
  <si>
    <t xml:space="preserve">   ส่วนที่เป็นของบริษัทใหญ่</t>
  </si>
  <si>
    <t xml:space="preserve">   ส่วนที่เป็นของส่วนได้เสียที่ไม่มีอำนาจควบคุม</t>
  </si>
  <si>
    <t>กำไร (ขาดทุน) ต่อหุ้นขั้นพื้นฐานและ</t>
  </si>
  <si>
    <r>
      <t xml:space="preserve">   กำไร (ขาดทุน) ต่อหุ้นปรับลด </t>
    </r>
    <r>
      <rPr>
        <b/>
        <i/>
        <sz val="15"/>
        <rFont val="Angsana New"/>
        <family val="1"/>
      </rPr>
      <t>(บาท)</t>
    </r>
  </si>
  <si>
    <t>งบกำไรขาดทุนเบ็ดเสร็จ</t>
  </si>
  <si>
    <t>กำไรขาดทุนเบ็ดเสร็จอื่น</t>
  </si>
  <si>
    <t>รายการที่อาจถูกจัดประเภทใหม่</t>
  </si>
  <si>
    <t xml:space="preserve">   ไว้ในกำไรหรือขาดทุนในภายหลัง</t>
  </si>
  <si>
    <t>ผลต่างของอัตราแลกเปลี่ยนจากการแปลงค่างบการเงิน</t>
  </si>
  <si>
    <t>ผลขาดทุนจากการป้องกันความเสี่ยงกระแสเงินสด</t>
  </si>
  <si>
    <t>ผลขาดทุนจากการป้องกันความเสี่ยงของเงินลงทุนสุทธิ</t>
  </si>
  <si>
    <t xml:space="preserve">   ในหน่วยงานต่างประเทศ</t>
  </si>
  <si>
    <t xml:space="preserve">   และการร่วมค้าที่ใช้วิธีส่วนได้เสีย</t>
  </si>
  <si>
    <t>ภาษีเงินได้ของรายการที่อาจถูกจัดประเภทใหม่</t>
  </si>
  <si>
    <t>รวมรายการที่อาจถูกจัดประเภทใหม่ไว้ใน</t>
  </si>
  <si>
    <t xml:space="preserve">   กำไรหรือขาดทุนในภายหลัง</t>
  </si>
  <si>
    <t>รายการที่จะไม่ถูกจัดประเภทใหม่</t>
  </si>
  <si>
    <t>ผลกำไร (ขาดทุน) จากเงินลงทุนในตราสารทุนที่</t>
  </si>
  <si>
    <t xml:space="preserve">  กำหนดให้วัดมูลค่าด้วยมูลค่ายุติธรรมผ่าน</t>
  </si>
  <si>
    <t xml:space="preserve">  กำไรขาดทุนเบ็ดเสร็จอื่น</t>
  </si>
  <si>
    <t>ผลกำไรจากการตีราคาสินทรัพย์ใหม่</t>
  </si>
  <si>
    <t>ผลกำไร (ขาดทุน) จากการวัดมูลค่าใหม่ของ</t>
  </si>
  <si>
    <t xml:space="preserve">   ผลประโยชน์พนักงานที่กำหนดไว้</t>
  </si>
  <si>
    <t>ส่วนแบ่งกำไรขาดทุนเบ็ดเสร็จอื่นของบริษัทร่วม</t>
  </si>
  <si>
    <t>ภาษีเงินได้ของรายการที่จะไม่ถูกจัดประเภทใหม่</t>
  </si>
  <si>
    <t>รวมรายการที่จะไม่ถูกจัดประเภทใหม่ไว้ใน</t>
  </si>
  <si>
    <t>กำไร (ขาดทุน) เบ็ดเสร็จอื่นสำหรับปี - สุทธิจากภาษี</t>
  </si>
  <si>
    <t>กำไร (ขาดทุน) เบ็ดเสร็จรวมสำหรับปี</t>
  </si>
  <si>
    <t>การแบ่งปันกำไร (ขาดทุน) เบ็ดเสร็จรวม</t>
  </si>
  <si>
    <t>การเปลี่ยนแปลง</t>
  </si>
  <si>
    <t>ส่วนเกินทุน</t>
  </si>
  <si>
    <t>รวม</t>
  </si>
  <si>
    <t>ส่วนได้เสีย</t>
  </si>
  <si>
    <t>ป้องกัน</t>
  </si>
  <si>
    <t>องค์ประกอบอื่น</t>
  </si>
  <si>
    <t>หุ้นกู้ด้อยสิทธิ</t>
  </si>
  <si>
    <t>รวมส่วนของ</t>
  </si>
  <si>
    <t>ที่ออกและ</t>
  </si>
  <si>
    <t>ส่วนเกิน</t>
  </si>
  <si>
    <t>ในบริษัทย่อย</t>
  </si>
  <si>
    <t>ทุนสำรอง</t>
  </si>
  <si>
    <t>ยังไม่ได้</t>
  </si>
  <si>
    <t>หุ้นทุน</t>
  </si>
  <si>
    <t>ความเสี่ยง</t>
  </si>
  <si>
    <t>ของ</t>
  </si>
  <si>
    <t>ที่มีลักษณะ</t>
  </si>
  <si>
    <t>ผู้ถือหุ้น</t>
  </si>
  <si>
    <t>ที่ไม่มีอำนาจ</t>
  </si>
  <si>
    <t xml:space="preserve">ชำระแล้ว </t>
  </si>
  <si>
    <t>มูลค่าหุ้นสามัญ</t>
  </si>
  <si>
    <t>การควบคุมเดียวกัน</t>
  </si>
  <si>
    <t>ตามกฎหมาย</t>
  </si>
  <si>
    <t>จัดสรร</t>
  </si>
  <si>
    <t xml:space="preserve">ซื้อคืน </t>
  </si>
  <si>
    <t>สินทรัพย์ใหม่</t>
  </si>
  <si>
    <t>กระแสเงินสด</t>
  </si>
  <si>
    <t>งบการเงิน</t>
  </si>
  <si>
    <t>คล้ายทุน</t>
  </si>
  <si>
    <t>ควบคุม</t>
  </si>
  <si>
    <t>รายการกับผู้ถือหุ้นที่บันทึกโดยตรงเข้าส่วนของผู้ถือหุ้น</t>
  </si>
  <si>
    <t xml:space="preserve">   เงินปันผลจ่าย</t>
  </si>
  <si>
    <t xml:space="preserve">   ซื้อหุ้นคืน</t>
  </si>
  <si>
    <t xml:space="preserve">   การเปลี่ยนแปลงในส่วนได้เสียของบริษัทย่อยและบริษัทร่วม</t>
  </si>
  <si>
    <t xml:space="preserve">      โดยอำนาจควบคุมไม่เปลี่ยนแปลง</t>
  </si>
  <si>
    <t xml:space="preserve">   การเปลี่ยนแปลงส่วนได้เสียในบริษัทร่วม</t>
  </si>
  <si>
    <t xml:space="preserve">   บริษัทย่อยออกหุ้นเพิ่มทุน</t>
  </si>
  <si>
    <t xml:space="preserve">   การได้มาซึ่งบริษัทย่อยที่มีส่วนได้เสียที่ไม่มีอำนาจควบคุม</t>
  </si>
  <si>
    <t xml:space="preserve">   รวมการเปลี่ยนแปลงในส่วนได้เสียของบริษัทย่อยและบริษัทร่วม</t>
  </si>
  <si>
    <t>รวมรายการกับผู้ถือหุ้นที่บันทึกโดยตรงเข้าส่วนของผู้ถือหุ้น</t>
  </si>
  <si>
    <t>กำไรขาดทุนเบ็ดเสร็จสำหรับปี</t>
  </si>
  <si>
    <t xml:space="preserve">   กำไร</t>
  </si>
  <si>
    <t>รวมกำไรขาดทุนเบ็ดเสร็จสำหรับปี</t>
  </si>
  <si>
    <t xml:space="preserve">งบการเปลี่ยนแปลงส่วนของผู้ถือหุ้น </t>
  </si>
  <si>
    <t>(ต่ำกว่า) ทุนจาก</t>
  </si>
  <si>
    <t>ส่วนต่ำกว่าทุน</t>
  </si>
  <si>
    <t>ความเสี่ยงของ</t>
  </si>
  <si>
    <t>ทุน</t>
  </si>
  <si>
    <t>สำรอง</t>
  </si>
  <si>
    <t>เงินลงทุนสุทธิ</t>
  </si>
  <si>
    <t>บริษัทร่วม</t>
  </si>
  <si>
    <t>ในหน่วยงาน</t>
  </si>
  <si>
    <t>และการร่วมค้า</t>
  </si>
  <si>
    <t>ต่างประเทศ</t>
  </si>
  <si>
    <t>บริษัทใหญ่</t>
  </si>
  <si>
    <t>สำหรับปีสิ้นสุดวันที่ 31 ธันวาคม 2566</t>
  </si>
  <si>
    <t>ยอดคงเหลือ ณ วันที่ 1 มกราคม 2566</t>
  </si>
  <si>
    <t xml:space="preserve">   การจัดสรรส่วนทุนของผู้ถือหุ้น</t>
  </si>
  <si>
    <t xml:space="preserve">   ลดทุนจากหุ้นทุนซื้อคืนที่ครบกำหนดระยะเวลาขายคืน</t>
  </si>
  <si>
    <t xml:space="preserve">   รวมการจัดสรรส่วนทุนของผู้ถือหุ้น</t>
  </si>
  <si>
    <t xml:space="preserve">   การเปลี่ยนแปลงในส่วนได้เสียของบริษัทย่อย บริษัทร่วม และการร่วมค้า</t>
  </si>
  <si>
    <t xml:space="preserve">   การเปลี่ยนแปลงในส่วนได้เสียในบริษัทย่อย</t>
  </si>
  <si>
    <t xml:space="preserve">   การเปลี่ยนแปลงส่วนได้เสียในบริษัทร่วม และการร่วมค้า</t>
  </si>
  <si>
    <t xml:space="preserve">   การสูญเสียการควบคุมในบริษัทย่อย</t>
  </si>
  <si>
    <t xml:space="preserve">   รวมการเปลี่ยนแปลงในส่วนได้เสียของบริษัทย่อย บริษัทร่วม และการร่วมค้า</t>
  </si>
  <si>
    <t>กำไร (ขาดทุน) เบ็ดเสร็จสำหรับปี</t>
  </si>
  <si>
    <t xml:space="preserve">   กำไร (ขาดทุน)</t>
  </si>
  <si>
    <t xml:space="preserve">   กำไร (ขาดทุน) เบ็ดเสร็จอื่น</t>
  </si>
  <si>
    <t xml:space="preserve">      - ขาดทุนจากการวัดมูลค่าใหม่ของผลประโยชน์พนักงานที่กำหนดไว้</t>
  </si>
  <si>
    <t xml:space="preserve">      - อื่นๆ </t>
  </si>
  <si>
    <t>รวมกำไร (ขาดทุน) เบ็ดเสร็จสำหรับปี</t>
  </si>
  <si>
    <t>การออกหุ้นกู้ด้อยสิทธิที่มีลักษณะคล้ายทุน</t>
  </si>
  <si>
    <t xml:space="preserve">ดอกเบี้ยจ่าย และค่าใช้จ่ายที่เกี่ยวข้องสำหรับหุ้นกู้ด้อยสิทธิ </t>
  </si>
  <si>
    <t xml:space="preserve">      ที่มีลักษณะคล้ายทุน - สุทธิจากภาษีเงินได้</t>
  </si>
  <si>
    <t>โอนไปกำไรสะสม</t>
  </si>
  <si>
    <t>ยอดคงเหลือ ณ วันที่ 31 ธันวาคม 2566</t>
  </si>
  <si>
    <t>สำหรับปีสิ้นสุดวันที่ 31 ธันวาคม 2567</t>
  </si>
  <si>
    <t>ยอดคงเหลือ ณ วันที่ 31 ธันวาคม 2566 ตามที่รายงานในงวดก่อน</t>
  </si>
  <si>
    <t xml:space="preserve">   ผลกระทบจากมาตรฐานการบัญชี ฉบับที่ 29</t>
  </si>
  <si>
    <t>ยอดคงเหลือ ณ วันที่ 1 มกราคม 2567</t>
  </si>
  <si>
    <t xml:space="preserve">   สิทธิในการขายที่ออกให้แก่ส่วนได้เสียที่ไม่มีอำนาจควบคุม</t>
  </si>
  <si>
    <t xml:space="preserve">      - กำไรจากการวัดมูลค่าใหม่ของผลประโยชน์พนักงานที่กำหนดไว้</t>
  </si>
  <si>
    <t>ยอดคงเหลือ ณ วันที่ 31 ธันวาคม 2567</t>
  </si>
  <si>
    <t>บริษัท เจริญโภคภัณฑ์อาหาร จำกัด  (มหาชน) และบริษัทย่อย</t>
  </si>
  <si>
    <t xml:space="preserve"> </t>
  </si>
  <si>
    <t xml:space="preserve"> มูลค่าหุ้นสามัญ</t>
  </si>
  <si>
    <r>
      <t xml:space="preserve">   ลดทุน</t>
    </r>
    <r>
      <rPr>
        <sz val="15"/>
        <rFont val="Angsana New"/>
        <family val="1"/>
      </rPr>
      <t>จากหุ้นทุนซื้อคืนที่ครบกำหนดระยะเวลาขายคืน</t>
    </r>
  </si>
  <si>
    <t xml:space="preserve">    กำไร</t>
  </si>
  <si>
    <t xml:space="preserve">    กำไรขาดทุนเบ็ดเสร็จอื่น</t>
  </si>
  <si>
    <t xml:space="preserve">       - ขาดทุนจากการวัดมูลค่าใหม่ของผลประโยชน์พนักงานที่กำหนดไว้</t>
  </si>
  <si>
    <t xml:space="preserve">       - อื่นๆ</t>
  </si>
  <si>
    <t xml:space="preserve">       - กำไรจากการวัดมูลค่าใหม่ของผลประโยชน์พนักงานที่กำหนดไว้</t>
  </si>
  <si>
    <t xml:space="preserve">งบกระแสเงินสด </t>
  </si>
  <si>
    <t>กระแสเงินสดจากกิจกรรมดำเนินงาน</t>
  </si>
  <si>
    <t>ปรับรายการที่กระทบกำไร (ขาดทุน) เป็นเงินสดรับ (จ่าย)</t>
  </si>
  <si>
    <t>ค่าใช้จ่าย (รายได้) ภาษีเงินได้</t>
  </si>
  <si>
    <t>ต้นทุนทางการเงิน</t>
  </si>
  <si>
    <t>ค่าเสื่อมราคา</t>
  </si>
  <si>
    <t>ค่าตัดจำหน่าย</t>
  </si>
  <si>
    <t>ค่าเสื่อมราคาของสินทรัพย์ชีวภาพ</t>
  </si>
  <si>
    <t>ผลขาดทุนจากการด้อยค่าด้านเครดิตที่คาดว่าจะเกิดขึ้นและ</t>
  </si>
  <si>
    <t xml:space="preserve">   หนี้สูญของลูกหนี้การค้าและลูกหนี้หมุนเวียนอื่น</t>
  </si>
  <si>
    <t>(กำไร) ขาดทุนจากอัตราแลกเปลี่ยนที่ยังไม่เกิดขึ้นจริง</t>
  </si>
  <si>
    <t>กำไรจากการเปลี่ยนแปลงมูลค่ายุติธรรมของสินทรัพย์ชีวภาพ</t>
  </si>
  <si>
    <t>กำไรจากการเปลี่ยนแปลงมูลค่ายุติธรรมของ</t>
  </si>
  <si>
    <t xml:space="preserve">   สินทรัพย์ทางการเงินที่ถือไว้เพื่อค้า</t>
  </si>
  <si>
    <t xml:space="preserve">   อสังหาริมทรัพย์เพื่อการลงทุน</t>
  </si>
  <si>
    <t>กำไรจากการรวมธุรกิจแบบขั้น</t>
  </si>
  <si>
    <t>กำไรจากการเลิกบริษัทย่อย</t>
  </si>
  <si>
    <r>
      <t xml:space="preserve">  และการร่วมค้า</t>
    </r>
    <r>
      <rPr>
        <sz val="15"/>
        <rFont val="Angsana New"/>
        <family val="1"/>
      </rPr>
      <t>ที่ใช้วิธีส่วนได้เสีย</t>
    </r>
  </si>
  <si>
    <t>(กลับรายการ) ขาดทุนจากการปรับลดมูลค่าสินค้า</t>
  </si>
  <si>
    <t xml:space="preserve">(กำไร) ขาดทุนจากการขายและตัดจำหน่าย </t>
  </si>
  <si>
    <t xml:space="preserve">   ที่ดิน อาคาร และอุปกรณ์ สินทรัพย์สิทธิการใช้ </t>
  </si>
  <si>
    <t xml:space="preserve">   สินทรัพย์ไม่มีตัวตนอื่น และอสังหาริมทรัพย์เพื่อการลงทุน</t>
  </si>
  <si>
    <t>งบกระแสเงินสด</t>
  </si>
  <si>
    <t>กระแสเงินสดจากกิจกรรมดำเนินงาน (ต่อ)</t>
  </si>
  <si>
    <t>การเปลี่ยนแปลงในสินทรัพย์และหนี้สินดำเนินงาน</t>
  </si>
  <si>
    <t>สินทรัพย์ชีวภาพ</t>
  </si>
  <si>
    <t>ค่าใช้จ่ายค้างจ่ายและหนี้สินหมุนเวียนอื่น</t>
  </si>
  <si>
    <t>กระแสเงินสดสุทธิได้มาจาก (ใช้ไปใน) กิจกรรมดำเนินงาน</t>
  </si>
  <si>
    <t>กระแสเงินสดจากกิจกรรมลงทุน</t>
  </si>
  <si>
    <t>เงินสดรับจากการขายบริษัทย่อย</t>
  </si>
  <si>
    <t>เงินสดจ่ายสุทธิเพื่อซื้อบริษัทย่อย</t>
  </si>
  <si>
    <t>ผลกระทบเงินสดจากการสูญเสียการควบคุมในบริษัทย่อย</t>
  </si>
  <si>
    <t>เงินสดรับจากการขายเงินลงทุน</t>
  </si>
  <si>
    <t>เงินสดจ่ายเพื่อซื้อเงินลงทุน และเพิ่มทุน</t>
  </si>
  <si>
    <t>เงินสดจ่ายจากการให้กู้ยืมระยะสั้นแก่กิจการที่เกี่ยวข้องกัน</t>
  </si>
  <si>
    <t>เงินสดรับจากการให้กู้ยืมระยะสั้นแก่บริษัทอื่น</t>
  </si>
  <si>
    <t>เงินสดรับจากการให้กู้ยืมระยะยาวแก่กิจการที่เกี่ยวข้องกัน</t>
  </si>
  <si>
    <t>เงินสดจ่ายจากการให้กู้ยืมระยะยาวแก่กิจการที่เกี่ยวข้องกัน</t>
  </si>
  <si>
    <t>เงินสดรับจากการขายที่ดิน อาคารและอุปกรณ์</t>
  </si>
  <si>
    <t xml:space="preserve">   และอสังหาริมทรัพย์เพื่อการลงทุน</t>
  </si>
  <si>
    <t>เงินสดจ่ายเพื่อซื้อที่ดิน อาคารและอุปกรณ์</t>
  </si>
  <si>
    <t xml:space="preserve">เงินสดรับจากการขายสินทรัพย์ไม่มีตัวตนอื่น </t>
  </si>
  <si>
    <t xml:space="preserve">เงินสดจ่ายเพื่อซื้อสินทรัพย์ไม่มีตัวตนอื่น </t>
  </si>
  <si>
    <t>เงินสดรับจาก (จ่ายเพื่อซื้อ) สินทรัพย์ทางการเงินอื่น</t>
  </si>
  <si>
    <t>ดอกเบี้ยรับ</t>
  </si>
  <si>
    <t>กระแสเงินสดสุทธิใช้ไปในกิจกรรมลงทุน</t>
  </si>
  <si>
    <t>กระแสเงินสดจากกิจกรรมจัดหาเงิน</t>
  </si>
  <si>
    <t>เงินสดจ่ายซื้อส่วนได้เสียที่ไม่มีอำนาจควบคุม</t>
  </si>
  <si>
    <t>เงินสดรับจากการออกหุ้นสามัญของบริษัทย่อย</t>
  </si>
  <si>
    <t>เงินสดรับจากการออกหุ้นกู้ด้อยสิทธิที่มีลักษณะคล้ายทุน</t>
  </si>
  <si>
    <t>เงินสดจ่ายเพื่อชำระคืนเงินกู้ยืมระยะสั้นจากสถาบันการเงิน</t>
  </si>
  <si>
    <t>เงินสดรับจาก (จ่ายเพื่อชำระคืน) เงินกู้ยืมระยะสั้นจาก</t>
  </si>
  <si>
    <t xml:space="preserve">   กิจการที่เกี่ยวข้องกัน</t>
  </si>
  <si>
    <t>เงินสดรับจากเงินกู้ยืมระยะยาวจากสถาบันการเงิน</t>
  </si>
  <si>
    <t>เงินสดจ่ายเพื่อชำระเงินกู้ยืมระยะยาวจากสถาบันการเงิน</t>
  </si>
  <si>
    <t>เงินสดจ่ายเพื่อชำระหนี้สินตามสัญญาเช่า</t>
  </si>
  <si>
    <t>เงินสดรับจากการออกหุ้นกู้</t>
  </si>
  <si>
    <t>เงินสดจ่ายเพื่อชำระคืนหุ้นกู้</t>
  </si>
  <si>
    <t>เงินสดจ่ายชำระต้นทุนธุรกรรมทางการเงิน</t>
  </si>
  <si>
    <t>เงินปันผลจ่ายให้ส่วนได้เสียที่ไม่มีอำนาจควบคุม</t>
  </si>
  <si>
    <t>เงินปันผลจ่ายให้ผู้ถือหุ้นของบริษัท</t>
  </si>
  <si>
    <t xml:space="preserve">   สุทธิจากส่วนที่เป็นของหุ้นทุนซื้อคืน</t>
  </si>
  <si>
    <t>ดอกเบี้ยจ่าย</t>
  </si>
  <si>
    <t>กระแสเงินสดสุทธิได้มาจาก (ใช้ไปใน) กิจกรรมจัดหาเงิน</t>
  </si>
  <si>
    <t xml:space="preserve">เงินสดและรายการเทียบเท่าเงินสดเพิ่มขึ้น (ลดลง) สุทธิ </t>
  </si>
  <si>
    <t xml:space="preserve">   ก่อนผลกระทบของอัตราแลกเปลี่ยน  </t>
  </si>
  <si>
    <t>ผลกระทบของอัตราแลกเปลี่ยนที่มีต่อเงินสดและรายการ</t>
  </si>
  <si>
    <t xml:space="preserve">   เทียบเท่าเงินสด</t>
  </si>
  <si>
    <t>เงินสดและรายการเทียบเท่าเงินสดลดลงสุทธิ</t>
  </si>
  <si>
    <t>เงินสดและรายการเทียบเท่าเงินสด ณ วันที่  1 มกราคม</t>
  </si>
  <si>
    <t>เงินสดและรายการเทียบเท่าเงินสด ณ วันที่  31 ธันวาคม</t>
  </si>
  <si>
    <t>ข้อมูลงบกระแสเงินสดเปิดเผยเพิ่มเติม</t>
  </si>
  <si>
    <t>1.</t>
  </si>
  <si>
    <t xml:space="preserve">เงินสดและรายการเทียบเท่าเงินสด </t>
  </si>
  <si>
    <t>ประกอบด้วย</t>
  </si>
  <si>
    <t>เงินเบิกเกินบัญชี</t>
  </si>
  <si>
    <t>สุทธิ</t>
  </si>
  <si>
    <t>2.</t>
  </si>
  <si>
    <t>รายการที่มิใช่เงินสด</t>
  </si>
  <si>
    <t xml:space="preserve">        (ดูรายละเอียดในหมายเหตุข้อ 9)</t>
  </si>
  <si>
    <t>การแปลงค่า</t>
  </si>
  <si>
    <t>สำรองการ</t>
  </si>
  <si>
    <t>การป้องกัน</t>
  </si>
  <si>
    <t>ในมูลค่ายุติธรรม</t>
  </si>
  <si>
    <t>การตีราคา</t>
  </si>
  <si>
    <t>จากการรวม</t>
  </si>
  <si>
    <t>ธุรกิจภายใต้</t>
  </si>
  <si>
    <t xml:space="preserve">ในระหว่างปี 2567 </t>
  </si>
  <si>
    <t>ภาษีเงินได้จ่ายออก</t>
  </si>
  <si>
    <t>ส่วนเกิน (ต่ำกว่า) ทุนจากการรวมธุรกิจ</t>
  </si>
  <si>
    <t xml:space="preserve">เงินสดรับจากตั๋วแลกเงิน </t>
  </si>
  <si>
    <t xml:space="preserve">2.1  บริษัทซื้อเงินลงทุนในบริษัทย่อยแห่งหนึ่งเป็นจำนวนเงิน 14,264 ล้านบาท โดยชำระค่าหุ้นด้วยการหักกลบลบหนี้ </t>
  </si>
  <si>
    <t>2.3  บริษัทซื้อเงินลงทุนในบริษัทร่วมแห่งหนึ่ง ด้วยการหักกลบลบหนี้กับเงินกู้ยืมจากบริษัทย่อยอีกแห่งหนึ่ง เป็นจำนวนเงิน 3,135 ล้านบาท</t>
  </si>
  <si>
    <t>เงินสดรับจาก (จ่ายสำหรับ) หุ้นทุนซื้อคืน</t>
  </si>
  <si>
    <t xml:space="preserve">2.2  บริษัทชำระค่าหุ้นเพิ่มทุนในบริษัทย่อยที่จัดตั้งขึ้นใหม่แห่งหนึ่ง ด้วยเงินลงทุนในบริษัทย่อยอีกแห่งหนึ่ง เป็นจำนวนเงิน 14,264 ล้านบาท </t>
  </si>
  <si>
    <t>ส่วนแบ่งขาดทุนเบ็ดเสร็จอื่นของบริษัทร่วม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</si>
</sst>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_);_(* \(#,##0\);_(* &quot;-&quot;??_);_(@_)"/>
    <numFmt numFmtId="168" formatCode="#,##0\ ;\(#,##0\)"/>
    <numFmt numFmtId="169" formatCode="_(&quot;฿&quot;* #,##0.00_);_(&quot;฿&quot;* \(#,##0.00\);_(&quot;฿&quot;* &quot;-&quot;??_);_(@_)"/>
    <numFmt numFmtId="170" formatCode="_(* #,##0.00_);_(* \(#,##0.00\);_(* &quot;-&quot;_);_(@_)"/>
    <numFmt numFmtId="171" formatCode="_(* #,##0.0000_);_(* \(#,##0.0000\);_(* &quot;-&quot;??_);_(@_)"/>
    <numFmt numFmtId="172" formatCode="_(* #,##0.000_);_(* \(#,##0.000\);_(* &quot;-&quot;??_);_(@_)"/>
  </numFmts>
  <fonts count="19">
    <font>
      <sz val="15"/>
      <name val="Angsana New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ngsana New"/>
      <family val="1"/>
    </font>
    <font>
      <sz val="15"/>
      <name val="Angsana New"/>
      <family val="1"/>
    </font>
    <font>
      <b/>
      <sz val="15"/>
      <name val="Angsana New"/>
      <family val="1"/>
    </font>
    <font>
      <i/>
      <sz val="15"/>
      <name val="Angsana New"/>
      <family val="1"/>
    </font>
    <font>
      <b/>
      <i/>
      <sz val="15"/>
      <name val="Angsana New"/>
      <family val="1"/>
    </font>
    <font>
      <sz val="15"/>
      <color indexed="8"/>
      <name val="Angsana New"/>
      <family val="1"/>
    </font>
    <font>
      <sz val="17"/>
      <name val="Angsana New"/>
      <family val="1"/>
    </font>
    <font>
      <sz val="16"/>
      <name val="Angsana New"/>
      <family val="1"/>
    </font>
    <font>
      <i/>
      <sz val="16"/>
      <name val="Angsana New"/>
      <family val="1"/>
    </font>
    <font>
      <sz val="10"/>
      <name val="Arial"/>
      <family val="2"/>
    </font>
    <font>
      <b/>
      <i/>
      <sz val="16"/>
      <name val="Angsana New"/>
      <family val="1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b/>
      <sz val="17"/>
      <name val="Angsana New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9">
    <xf numFmtId="0" fontId="0" fillId="0" borderId="0"/>
    <xf numFmtId="166" fontId="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6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/>
    <xf numFmtId="0" fontId="15" fillId="0" borderId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7" fillId="0" borderId="0"/>
    <xf numFmtId="166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58">
    <xf numFmtId="0" fontId="0" fillId="0" borderId="0" xfId="0"/>
    <xf numFmtId="0" fontId="5" fillId="0" borderId="0" xfId="0" applyFont="1"/>
    <xf numFmtId="0" fontId="6" fillId="0" borderId="0" xfId="0" applyFont="1"/>
    <xf numFmtId="167" fontId="6" fillId="0" borderId="0" xfId="1" applyNumberFormat="1" applyFont="1" applyFill="1" applyAlignment="1"/>
    <xf numFmtId="167" fontId="6" fillId="0" borderId="0" xfId="1" applyNumberFormat="1" applyFont="1" applyFill="1" applyBorder="1" applyAlignment="1"/>
    <xf numFmtId="168" fontId="6" fillId="0" borderId="0" xfId="0" applyNumberFormat="1" applyFont="1"/>
    <xf numFmtId="166" fontId="6" fillId="0" borderId="0" xfId="1" applyFont="1" applyFill="1" applyAlignment="1"/>
    <xf numFmtId="168" fontId="6" fillId="0" borderId="0" xfId="0" applyNumberFormat="1" applyFont="1" applyAlignment="1">
      <alignment horizontal="right"/>
    </xf>
    <xf numFmtId="167" fontId="0" fillId="0" borderId="0" xfId="1" applyNumberFormat="1" applyFont="1" applyFill="1" applyAlignment="1"/>
    <xf numFmtId="167" fontId="0" fillId="0" borderId="0" xfId="1" applyNumberFormat="1" applyFont="1" applyFill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0" fillId="0" borderId="0" xfId="0" applyAlignment="1">
      <alignment horizontal="center"/>
    </xf>
    <xf numFmtId="168" fontId="0" fillId="0" borderId="0" xfId="0" applyNumberFormat="1" applyAlignment="1">
      <alignment horizontal="right"/>
    </xf>
    <xf numFmtId="49" fontId="6" fillId="0" borderId="0" xfId="0" applyNumberFormat="1" applyFont="1"/>
    <xf numFmtId="168" fontId="0" fillId="0" borderId="0" xfId="0" applyNumberFormat="1"/>
    <xf numFmtId="164" fontId="0" fillId="0" borderId="0" xfId="1" applyNumberFormat="1" applyFont="1" applyFill="1" applyAlignment="1">
      <alignment horizontal="right"/>
    </xf>
    <xf numFmtId="164" fontId="0" fillId="0" borderId="1" xfId="1" applyNumberFormat="1" applyFont="1" applyFill="1" applyBorder="1" applyAlignment="1">
      <alignment horizontal="right"/>
    </xf>
    <xf numFmtId="164" fontId="6" fillId="0" borderId="1" xfId="1" applyNumberFormat="1" applyFont="1" applyFill="1" applyBorder="1" applyAlignment="1">
      <alignment horizontal="right"/>
    </xf>
    <xf numFmtId="164" fontId="0" fillId="0" borderId="0" xfId="1" applyNumberFormat="1" applyFont="1" applyFill="1" applyBorder="1" applyAlignment="1">
      <alignment horizontal="right"/>
    </xf>
    <xf numFmtId="166" fontId="5" fillId="0" borderId="0" xfId="3" applyFont="1" applyFill="1" applyBorder="1" applyAlignment="1">
      <alignment horizontal="right"/>
    </xf>
    <xf numFmtId="164" fontId="5" fillId="0" borderId="0" xfId="3" applyNumberFormat="1" applyFont="1" applyFill="1" applyBorder="1" applyAlignment="1">
      <alignment horizontal="right"/>
    </xf>
    <xf numFmtId="166" fontId="6" fillId="0" borderId="0" xfId="3" applyFont="1" applyFill="1" applyBorder="1" applyAlignment="1">
      <alignment horizontal="right"/>
    </xf>
    <xf numFmtId="164" fontId="5" fillId="0" borderId="1" xfId="3" applyNumberFormat="1" applyFont="1" applyFill="1" applyBorder="1" applyAlignment="1">
      <alignment horizontal="right"/>
    </xf>
    <xf numFmtId="164" fontId="6" fillId="0" borderId="1" xfId="3" applyNumberFormat="1" applyFont="1" applyFill="1" applyBorder="1" applyAlignment="1">
      <alignment horizontal="right"/>
    </xf>
    <xf numFmtId="164" fontId="6" fillId="0" borderId="0" xfId="3" applyNumberFormat="1" applyFont="1" applyFill="1" applyBorder="1" applyAlignment="1">
      <alignment horizontal="right"/>
    </xf>
    <xf numFmtId="164" fontId="0" fillId="0" borderId="1" xfId="3" applyNumberFormat="1" applyFont="1" applyFill="1" applyBorder="1" applyAlignment="1">
      <alignment horizontal="right"/>
    </xf>
    <xf numFmtId="164" fontId="6" fillId="0" borderId="0" xfId="1" applyNumberFormat="1" applyFont="1" applyFill="1" applyBorder="1" applyAlignment="1">
      <alignment horizontal="right"/>
    </xf>
    <xf numFmtId="170" fontId="6" fillId="0" borderId="3" xfId="3" applyNumberFormat="1" applyFont="1" applyFill="1" applyBorder="1" applyAlignment="1">
      <alignment horizontal="right"/>
    </xf>
    <xf numFmtId="164" fontId="0" fillId="0" borderId="0" xfId="3" applyNumberFormat="1" applyFont="1" applyFill="1" applyBorder="1" applyAlignment="1">
      <alignment horizontal="right"/>
    </xf>
    <xf numFmtId="164" fontId="0" fillId="0" borderId="0" xfId="3" applyNumberFormat="1" applyFont="1" applyFill="1" applyAlignment="1">
      <alignment horizontal="right"/>
    </xf>
    <xf numFmtId="167" fontId="0" fillId="0" borderId="1" xfId="1" applyNumberFormat="1" applyFont="1" applyFill="1" applyBorder="1" applyAlignment="1"/>
    <xf numFmtId="167" fontId="6" fillId="0" borderId="0" xfId="3" applyNumberFormat="1" applyFont="1" applyFill="1" applyBorder="1" applyAlignment="1">
      <alignment horizontal="right"/>
    </xf>
    <xf numFmtId="167" fontId="6" fillId="0" borderId="1" xfId="3" applyNumberFormat="1" applyFont="1" applyFill="1" applyBorder="1" applyAlignment="1">
      <alignment horizontal="right"/>
    </xf>
    <xf numFmtId="167" fontId="6" fillId="0" borderId="3" xfId="1" applyNumberFormat="1" applyFont="1" applyFill="1" applyBorder="1" applyAlignment="1">
      <alignment horizontal="right"/>
    </xf>
    <xf numFmtId="168" fontId="0" fillId="0" borderId="0" xfId="1" applyNumberFormat="1" applyFont="1" applyFill="1" applyBorder="1" applyAlignment="1"/>
    <xf numFmtId="167" fontId="0" fillId="0" borderId="0" xfId="0" applyNumberFormat="1" applyAlignment="1">
      <alignment horizontal="center"/>
    </xf>
    <xf numFmtId="167" fontId="0" fillId="0" borderId="1" xfId="0" applyNumberFormat="1" applyBorder="1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167" fontId="6" fillId="0" borderId="0" xfId="0" applyNumberFormat="1" applyFont="1"/>
    <xf numFmtId="167" fontId="6" fillId="0" borderId="1" xfId="1" applyNumberFormat="1" applyFont="1" applyFill="1" applyBorder="1" applyAlignment="1"/>
    <xf numFmtId="167" fontId="6" fillId="0" borderId="3" xfId="1" applyNumberFormat="1" applyFont="1" applyFill="1" applyBorder="1" applyAlignment="1"/>
    <xf numFmtId="167" fontId="6" fillId="0" borderId="1" xfId="1" applyNumberFormat="1" applyFont="1" applyFill="1" applyBorder="1" applyAlignment="1">
      <alignment horizontal="right"/>
    </xf>
    <xf numFmtId="164" fontId="6" fillId="0" borderId="4" xfId="1" applyNumberFormat="1" applyFont="1" applyFill="1" applyBorder="1" applyAlignment="1">
      <alignment horizontal="right"/>
    </xf>
    <xf numFmtId="164" fontId="6" fillId="0" borderId="0" xfId="3" applyNumberFormat="1" applyFont="1" applyFill="1" applyAlignment="1">
      <alignment horizontal="left"/>
    </xf>
    <xf numFmtId="167" fontId="0" fillId="0" borderId="1" xfId="5" applyNumberFormat="1" applyFont="1" applyFill="1" applyBorder="1" applyAlignment="1">
      <alignment horizontal="right"/>
    </xf>
    <xf numFmtId="167" fontId="7" fillId="0" borderId="0" xfId="3" applyNumberFormat="1" applyFont="1" applyFill="1" applyAlignment="1">
      <alignment horizontal="right"/>
    </xf>
    <xf numFmtId="167" fontId="10" fillId="0" borderId="0" xfId="1" applyNumberFormat="1" applyFont="1" applyFill="1"/>
    <xf numFmtId="167" fontId="0" fillId="0" borderId="0" xfId="1" applyNumberFormat="1" applyFont="1" applyFill="1"/>
    <xf numFmtId="171" fontId="0" fillId="0" borderId="0" xfId="1" applyNumberFormat="1" applyFont="1" applyFill="1"/>
    <xf numFmtId="171" fontId="0" fillId="0" borderId="0" xfId="1" applyNumberFormat="1" applyFont="1" applyFill="1" applyBorder="1"/>
    <xf numFmtId="167" fontId="0" fillId="0" borderId="0" xfId="1" applyNumberFormat="1" applyFont="1" applyFill="1" applyBorder="1"/>
    <xf numFmtId="167" fontId="0" fillId="0" borderId="0" xfId="1" applyNumberFormat="1" applyFont="1" applyFill="1" applyBorder="1" applyAlignment="1"/>
    <xf numFmtId="166" fontId="0" fillId="0" borderId="0" xfId="1" applyFont="1" applyFill="1" applyBorder="1" applyAlignment="1">
      <alignment horizontal="right"/>
    </xf>
    <xf numFmtId="167" fontId="0" fillId="0" borderId="0" xfId="1" quotePrefix="1" applyNumberFormat="1" applyFont="1" applyFill="1" applyAlignment="1">
      <alignment horizontal="right"/>
    </xf>
    <xf numFmtId="167" fontId="0" fillId="0" borderId="3" xfId="1" applyNumberFormat="1" applyFont="1" applyFill="1" applyBorder="1" applyAlignment="1"/>
    <xf numFmtId="167" fontId="0" fillId="0" borderId="0" xfId="1" applyNumberFormat="1" applyFont="1" applyFill="1" applyAlignment="1">
      <alignment vertical="center"/>
    </xf>
    <xf numFmtId="9" fontId="0" fillId="0" borderId="0" xfId="28" applyFont="1" applyFill="1"/>
    <xf numFmtId="167" fontId="6" fillId="0" borderId="0" xfId="1" applyNumberFormat="1" applyFont="1" applyFill="1"/>
    <xf numFmtId="166" fontId="6" fillId="0" borderId="0" xfId="1" applyFont="1" applyFill="1"/>
    <xf numFmtId="168" fontId="0" fillId="0" borderId="0" xfId="3" applyNumberFormat="1" applyFont="1" applyFill="1" applyAlignment="1">
      <alignment horizontal="right"/>
    </xf>
    <xf numFmtId="167" fontId="0" fillId="0" borderId="1" xfId="1" applyNumberFormat="1" applyFont="1" applyFill="1" applyBorder="1"/>
    <xf numFmtId="167" fontId="0" fillId="0" borderId="0" xfId="3" applyNumberFormat="1" applyFont="1" applyFill="1" applyBorder="1" applyAlignment="1">
      <alignment horizontal="right"/>
    </xf>
    <xf numFmtId="172" fontId="6" fillId="0" borderId="0" xfId="1" applyNumberFormat="1" applyFont="1" applyFill="1"/>
    <xf numFmtId="166" fontId="0" fillId="0" borderId="0" xfId="3" applyFont="1" applyFill="1" applyBorder="1" applyAlignment="1">
      <alignment horizontal="right"/>
    </xf>
    <xf numFmtId="166" fontId="6" fillId="0" borderId="0" xfId="3" applyFont="1" applyFill="1" applyAlignment="1">
      <alignment horizontal="right"/>
    </xf>
    <xf numFmtId="166" fontId="0" fillId="0" borderId="0" xfId="1" applyFont="1" applyFill="1"/>
    <xf numFmtId="166" fontId="6" fillId="0" borderId="0" xfId="1" applyFont="1" applyFill="1" applyBorder="1" applyAlignment="1">
      <alignment horizontal="right"/>
    </xf>
    <xf numFmtId="167" fontId="6" fillId="0" borderId="0" xfId="1" applyNumberFormat="1" applyFont="1" applyFill="1" applyBorder="1" applyAlignment="1">
      <alignment horizontal="right"/>
    </xf>
    <xf numFmtId="167" fontId="4" fillId="0" borderId="0" xfId="1" applyNumberFormat="1" applyFont="1" applyFill="1"/>
    <xf numFmtId="166" fontId="4" fillId="0" borderId="0" xfId="1" applyFont="1" applyFill="1"/>
    <xf numFmtId="167" fontId="0" fillId="0" borderId="0" xfId="3" applyNumberFormat="1" applyFont="1" applyFill="1" applyAlignment="1">
      <alignment horizontal="right"/>
    </xf>
    <xf numFmtId="166" fontId="0" fillId="0" borderId="0" xfId="1" applyFont="1" applyFill="1" applyAlignment="1">
      <alignment horizontal="right"/>
    </xf>
    <xf numFmtId="167" fontId="9" fillId="0" borderId="0" xfId="1" applyNumberFormat="1" applyFont="1" applyFill="1" applyAlignment="1"/>
    <xf numFmtId="164" fontId="5" fillId="0" borderId="0" xfId="1" applyNumberFormat="1" applyFont="1" applyFill="1" applyBorder="1" applyAlignment="1">
      <alignment horizontal="right"/>
    </xf>
    <xf numFmtId="167" fontId="5" fillId="0" borderId="0" xfId="1" applyNumberFormat="1" applyFont="1" applyFill="1" applyAlignment="1"/>
    <xf numFmtId="164" fontId="5" fillId="0" borderId="0" xfId="1" applyNumberFormat="1" applyFont="1" applyFill="1" applyAlignment="1">
      <alignment horizontal="right"/>
    </xf>
    <xf numFmtId="164" fontId="5" fillId="0" borderId="1" xfId="1" applyNumberFormat="1" applyFont="1" applyFill="1" applyBorder="1" applyAlignment="1">
      <alignment horizontal="right"/>
    </xf>
    <xf numFmtId="167" fontId="5" fillId="0" borderId="0" xfId="1" applyNumberFormat="1" applyFont="1" applyFill="1" applyBorder="1" applyAlignment="1"/>
    <xf numFmtId="167" fontId="5" fillId="0" borderId="0" xfId="1" applyNumberFormat="1" applyFont="1" applyFill="1" applyBorder="1" applyAlignment="1">
      <alignment horizontal="right"/>
    </xf>
    <xf numFmtId="164" fontId="5" fillId="0" borderId="0" xfId="3" applyNumberFormat="1" applyFont="1" applyFill="1" applyAlignment="1">
      <alignment horizontal="right"/>
    </xf>
    <xf numFmtId="166" fontId="5" fillId="0" borderId="0" xfId="3" applyFont="1" applyFill="1" applyAlignment="1">
      <alignment horizontal="right"/>
    </xf>
    <xf numFmtId="167" fontId="5" fillId="0" borderId="0" xfId="3" applyNumberFormat="1" applyFont="1" applyFill="1" applyBorder="1" applyAlignment="1">
      <alignment horizontal="right"/>
    </xf>
    <xf numFmtId="166" fontId="5" fillId="0" borderId="0" xfId="1" applyFont="1" applyFill="1" applyBorder="1" applyAlignment="1">
      <alignment horizontal="right"/>
    </xf>
    <xf numFmtId="167" fontId="5" fillId="0" borderId="1" xfId="1" applyNumberFormat="1" applyFont="1" applyFill="1" applyBorder="1" applyAlignment="1">
      <alignment horizontal="right"/>
    </xf>
    <xf numFmtId="37" fontId="0" fillId="0" borderId="0" xfId="0" applyNumberFormat="1"/>
    <xf numFmtId="49" fontId="4" fillId="0" borderId="0" xfId="0" applyNumberFormat="1" applyFont="1"/>
    <xf numFmtId="0" fontId="18" fillId="0" borderId="0" xfId="0" applyFont="1"/>
    <xf numFmtId="164" fontId="10" fillId="0" borderId="0" xfId="0" applyNumberFormat="1" applyFont="1"/>
    <xf numFmtId="164" fontId="6" fillId="0" borderId="0" xfId="0" applyNumberFormat="1" applyFont="1"/>
    <xf numFmtId="49" fontId="0" fillId="0" borderId="0" xfId="0" applyNumberFormat="1" applyAlignment="1">
      <alignment horizontal="center"/>
    </xf>
    <xf numFmtId="167" fontId="0" fillId="0" borderId="0" xfId="0" applyNumberFormat="1"/>
    <xf numFmtId="49" fontId="0" fillId="0" borderId="0" xfId="0" applyNumberFormat="1"/>
    <xf numFmtId="0" fontId="7" fillId="0" borderId="0" xfId="0" applyFont="1" applyAlignment="1">
      <alignment horizontal="center"/>
    </xf>
    <xf numFmtId="168" fontId="6" fillId="0" borderId="0" xfId="0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168" fontId="6" fillId="0" borderId="0" xfId="0" quotePrefix="1" applyNumberFormat="1" applyFont="1" applyAlignment="1">
      <alignment horizontal="right"/>
    </xf>
    <xf numFmtId="49" fontId="8" fillId="0" borderId="0" xfId="0" applyNumberFormat="1" applyFont="1"/>
    <xf numFmtId="0" fontId="8" fillId="0" borderId="0" xfId="0" applyFont="1"/>
    <xf numFmtId="167" fontId="6" fillId="0" borderId="0" xfId="0" applyNumberFormat="1" applyFont="1" applyAlignment="1">
      <alignment horizontal="center"/>
    </xf>
    <xf numFmtId="164" fontId="6" fillId="0" borderId="2" xfId="0" applyNumberFormat="1" applyFont="1" applyBorder="1" applyAlignment="1">
      <alignment horizontal="right"/>
    </xf>
    <xf numFmtId="164" fontId="6" fillId="0" borderId="0" xfId="0" applyNumberFormat="1" applyFont="1" applyAlignment="1">
      <alignment horizontal="right"/>
    </xf>
    <xf numFmtId="0" fontId="14" fillId="0" borderId="0" xfId="0" applyFont="1"/>
    <xf numFmtId="164" fontId="14" fillId="0" borderId="0" xfId="0" applyNumberFormat="1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164" fontId="0" fillId="0" borderId="0" xfId="0" applyNumberFormat="1"/>
    <xf numFmtId="0" fontId="0" fillId="0" borderId="0" xfId="0" applyAlignment="1">
      <alignment wrapText="1"/>
    </xf>
    <xf numFmtId="168" fontId="0" fillId="0" borderId="1" xfId="0" applyNumberFormat="1" applyBorder="1"/>
    <xf numFmtId="49" fontId="5" fillId="0" borderId="0" xfId="0" applyNumberFormat="1" applyFont="1"/>
    <xf numFmtId="168" fontId="5" fillId="0" borderId="0" xfId="0" applyNumberFormat="1" applyFont="1"/>
    <xf numFmtId="167" fontId="5" fillId="0" borderId="0" xfId="1" applyNumberFormat="1" applyFont="1" applyFill="1" applyAlignment="1">
      <alignment horizontal="right"/>
    </xf>
    <xf numFmtId="167" fontId="5" fillId="0" borderId="1" xfId="1" applyNumberFormat="1" applyFont="1" applyFill="1" applyBorder="1" applyAlignment="1"/>
    <xf numFmtId="166" fontId="0" fillId="0" borderId="0" xfId="0" applyNumberFormat="1"/>
    <xf numFmtId="165" fontId="0" fillId="0" borderId="0" xfId="0" applyNumberFormat="1" applyAlignment="1">
      <alignment horizontal="right"/>
    </xf>
    <xf numFmtId="0" fontId="12" fillId="0" borderId="0" xfId="0" applyFont="1" applyAlignment="1">
      <alignment horizontal="center"/>
    </xf>
    <xf numFmtId="0" fontId="11" fillId="0" borderId="0" xfId="0" applyFont="1"/>
    <xf numFmtId="168" fontId="0" fillId="0" borderId="3" xfId="0" applyNumberFormat="1" applyBorder="1"/>
    <xf numFmtId="49" fontId="7" fillId="0" borderId="0" xfId="0" applyNumberFormat="1" applyFont="1"/>
    <xf numFmtId="0" fontId="4" fillId="0" borderId="0" xfId="0" applyFont="1"/>
    <xf numFmtId="49" fontId="4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8" fillId="0" borderId="0" xfId="0" applyNumberFormat="1" applyFont="1" applyAlignment="1">
      <alignment vertical="center"/>
    </xf>
    <xf numFmtId="168" fontId="6" fillId="0" borderId="4" xfId="0" applyNumberFormat="1" applyFont="1" applyBorder="1"/>
    <xf numFmtId="168" fontId="6" fillId="0" borderId="1" xfId="0" applyNumberFormat="1" applyFont="1" applyBorder="1"/>
    <xf numFmtId="37" fontId="0" fillId="0" borderId="1" xfId="0" applyNumberFormat="1" applyBorder="1"/>
    <xf numFmtId="168" fontId="6" fillId="0" borderId="3" xfId="0" applyNumberFormat="1" applyFont="1" applyBorder="1"/>
    <xf numFmtId="168" fontId="6" fillId="0" borderId="2" xfId="0" applyNumberFormat="1" applyFont="1" applyBorder="1"/>
    <xf numFmtId="49" fontId="0" fillId="0" borderId="0" xfId="0" applyNumberFormat="1" applyAlignment="1">
      <alignment horizontal="left"/>
    </xf>
    <xf numFmtId="167" fontId="6" fillId="0" borderId="2" xfId="0" applyNumberFormat="1" applyFont="1" applyBorder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7" quotePrefix="1" applyFont="1" applyAlignment="1">
      <alignment horizontal="left"/>
    </xf>
    <xf numFmtId="168" fontId="6" fillId="0" borderId="3" xfId="0" applyNumberFormat="1" applyFont="1" applyBorder="1" applyAlignment="1">
      <alignment horizontal="right"/>
    </xf>
    <xf numFmtId="0" fontId="14" fillId="0" borderId="0" xfId="0" applyFont="1" applyAlignment="1">
      <alignment horizontal="center"/>
    </xf>
    <xf numFmtId="0" fontId="7" fillId="0" borderId="0" xfId="0" applyFont="1"/>
    <xf numFmtId="168" fontId="0" fillId="0" borderId="1" xfId="0" applyNumberFormat="1" applyBorder="1" applyAlignment="1">
      <alignment horizontal="right"/>
    </xf>
    <xf numFmtId="164" fontId="0" fillId="0" borderId="0" xfId="0" applyNumberFormat="1" applyAlignment="1">
      <alignment horizontal="right"/>
    </xf>
    <xf numFmtId="166" fontId="0" fillId="0" borderId="0" xfId="0" applyNumberFormat="1" applyAlignment="1">
      <alignment horizontal="center"/>
    </xf>
    <xf numFmtId="0" fontId="6" fillId="0" borderId="0" xfId="0" quotePrefix="1" applyFont="1" applyAlignment="1">
      <alignment horizontal="left"/>
    </xf>
    <xf numFmtId="168" fontId="6" fillId="0" borderId="0" xfId="0" applyNumberFormat="1" applyFont="1" applyAlignment="1">
      <alignment horizontal="left"/>
    </xf>
    <xf numFmtId="164" fontId="0" fillId="0" borderId="0" xfId="1" applyNumberFormat="1" applyFont="1" applyAlignment="1">
      <alignment horizontal="right"/>
    </xf>
    <xf numFmtId="0" fontId="6" fillId="0" borderId="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>
      <alignment horizontal="right"/>
    </xf>
  </cellXfs>
  <cellStyles count="29">
    <cellStyle name="Comma" xfId="1" builtinId="3"/>
    <cellStyle name="Comma 10" xfId="19" xr:uid="{69CC3650-4890-4812-8DCA-43E078D722D0}"/>
    <cellStyle name="Comma 10 7 2" xfId="27" xr:uid="{E56DA589-7DC1-4026-9D7E-6A0CE35DAF0A}"/>
    <cellStyle name="Comma 2" xfId="2" xr:uid="{00000000-0005-0000-0000-000001000000}"/>
    <cellStyle name="Comma 2 2" xfId="3" xr:uid="{00000000-0005-0000-0000-000002000000}"/>
    <cellStyle name="Comma 2 2 14" xfId="4" xr:uid="{00000000-0005-0000-0000-000003000000}"/>
    <cellStyle name="Comma 2 3" xfId="13" xr:uid="{CC1A85EA-551A-41A7-B556-3BA46300379E}"/>
    <cellStyle name="Comma 3" xfId="5" xr:uid="{00000000-0005-0000-0000-000004000000}"/>
    <cellStyle name="Comma 3 2" xfId="16" xr:uid="{97A6D9D6-3F08-4A7F-B10D-015E650CB160}"/>
    <cellStyle name="Comma 3 3" xfId="15" xr:uid="{E5E132BB-59DC-4E46-9A06-EADE83993C1C}"/>
    <cellStyle name="Comma 34" xfId="20" xr:uid="{F663D9B0-7355-421B-A3CB-8FFF036D2227}"/>
    <cellStyle name="Comma 4" xfId="22" xr:uid="{AE0E8704-E2D3-4DF9-A790-6C4800D0B4A6}"/>
    <cellStyle name="Comma 5" xfId="11" xr:uid="{18B2C566-3B74-4045-9251-A13A00AD2D24}"/>
    <cellStyle name="Comma 6" xfId="25" xr:uid="{87B86C05-42C7-4FDE-A2A6-DFA463B4909D}"/>
    <cellStyle name="Currency 2" xfId="6" xr:uid="{00000000-0005-0000-0000-000005000000}"/>
    <cellStyle name="Normal" xfId="0" builtinId="0"/>
    <cellStyle name="Normal 2" xfId="7" xr:uid="{00000000-0005-0000-0000-000007000000}"/>
    <cellStyle name="Normal 3" xfId="21" xr:uid="{E71E5FD2-6AEF-47FD-9C59-68E5FF9253FE}"/>
    <cellStyle name="Normal 39" xfId="18" xr:uid="{AACC53CE-843A-49FA-B7CB-6B089809C276}"/>
    <cellStyle name="Normal 4" xfId="10" xr:uid="{DAB1596E-0F8C-478B-848D-FC61A8B58037}"/>
    <cellStyle name="Normal 5" xfId="8" xr:uid="{00000000-0005-0000-0000-000008000000}"/>
    <cellStyle name="Normal 6" xfId="24" xr:uid="{9C823B33-8BA9-4E3E-AA48-D01DB2BC34C2}"/>
    <cellStyle name="Normal 68" xfId="9" xr:uid="{1642A7E3-869C-4A5A-88C7-A2E1763B1E9B}"/>
    <cellStyle name="Percent" xfId="28" builtinId="5"/>
    <cellStyle name="Percent 12" xfId="14" xr:uid="{2AA8978E-8B29-4AE7-AC74-F011420E2811}"/>
    <cellStyle name="Percent 2" xfId="17" xr:uid="{F997AB30-3AFA-479A-B3EB-1DCF58B2FE4B}"/>
    <cellStyle name="Percent 3" xfId="23" xr:uid="{87D16504-4B3B-4F1D-A6CE-E5F1A683EFDD}"/>
    <cellStyle name="Percent 4" xfId="12" xr:uid="{EF381F0C-A2F1-4EA9-A5D2-AFD44EA717DA}"/>
    <cellStyle name="Percent 5" xfId="26" xr:uid="{CCC7E516-B694-4274-A8A4-0E6F8FE345DC}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124"/>
  <sheetViews>
    <sheetView tabSelected="1" zoomScaleNormal="100" zoomScaleSheetLayoutView="100" workbookViewId="0">
      <selection activeCell="Q20" sqref="Q20"/>
    </sheetView>
  </sheetViews>
  <sheetFormatPr defaultColWidth="9.125" defaultRowHeight="22.5" customHeight="1"/>
  <cols>
    <col min="1" max="1" width="45.125" style="93" customWidth="1"/>
    <col min="2" max="2" width="10.125" style="94" customWidth="1"/>
    <col min="3" max="3" width="1.125" customWidth="1"/>
    <col min="4" max="4" width="13" customWidth="1"/>
    <col min="5" max="5" width="1.125" customWidth="1"/>
    <col min="6" max="6" width="13" customWidth="1"/>
    <col min="7" max="7" width="1.125" customWidth="1"/>
    <col min="8" max="8" width="12.375" customWidth="1"/>
    <col min="9" max="9" width="1.125" customWidth="1"/>
    <col min="10" max="10" width="12.375" customWidth="1"/>
    <col min="11" max="11" width="12.625" bestFit="1" customWidth="1"/>
    <col min="12" max="12" width="15.375" bestFit="1" customWidth="1"/>
  </cols>
  <sheetData>
    <row r="1" spans="1:12" ht="22.5" customHeight="1">
      <c r="A1" s="87" t="s">
        <v>0</v>
      </c>
    </row>
    <row r="2" spans="1:12" ht="22.5" customHeight="1">
      <c r="A2" s="87" t="s">
        <v>1</v>
      </c>
    </row>
    <row r="3" spans="1:12" ht="22.5" customHeight="1">
      <c r="A3" s="14"/>
      <c r="J3" s="47" t="s">
        <v>2</v>
      </c>
    </row>
    <row r="4" spans="1:12" ht="22.5" customHeight="1">
      <c r="C4" s="94"/>
      <c r="D4" s="148" t="s">
        <v>3</v>
      </c>
      <c r="E4" s="148"/>
      <c r="F4" s="148"/>
      <c r="G4" s="105"/>
      <c r="H4" s="148" t="s">
        <v>4</v>
      </c>
      <c r="I4" s="148"/>
      <c r="J4" s="148"/>
    </row>
    <row r="5" spans="1:12" ht="21.6">
      <c r="C5" s="91"/>
      <c r="D5" s="149" t="s">
        <v>5</v>
      </c>
      <c r="E5" s="149"/>
      <c r="F5" s="149"/>
      <c r="G5" s="12"/>
      <c r="H5" s="149" t="s">
        <v>5</v>
      </c>
      <c r="I5" s="149"/>
      <c r="J5" s="149"/>
    </row>
    <row r="6" spans="1:12" ht="23.4">
      <c r="A6" s="87" t="s">
        <v>6</v>
      </c>
      <c r="B6" s="94" t="s">
        <v>7</v>
      </c>
      <c r="C6" s="91"/>
      <c r="D6" s="39">
        <v>2567</v>
      </c>
      <c r="E6" s="91"/>
      <c r="F6" s="39">
        <v>2566</v>
      </c>
      <c r="G6" s="12"/>
      <c r="H6" s="39">
        <v>2567</v>
      </c>
      <c r="I6" s="91"/>
      <c r="J6" s="39">
        <v>2566</v>
      </c>
    </row>
    <row r="7" spans="1:12" ht="22.5" customHeight="1">
      <c r="A7" s="87"/>
      <c r="C7" s="91"/>
      <c r="D7" s="12"/>
      <c r="E7" s="91"/>
      <c r="F7" s="12"/>
      <c r="G7" s="12"/>
      <c r="H7" s="12"/>
      <c r="I7" s="91"/>
      <c r="J7" s="12"/>
    </row>
    <row r="8" spans="1:12" ht="22.5" customHeight="1">
      <c r="A8" s="98" t="s">
        <v>8</v>
      </c>
      <c r="C8" s="15"/>
      <c r="D8" s="15"/>
      <c r="E8" s="15"/>
      <c r="F8" s="15"/>
      <c r="G8" s="15"/>
      <c r="H8" s="15"/>
      <c r="I8" s="15"/>
      <c r="J8" s="15"/>
    </row>
    <row r="9" spans="1:12" ht="22.5" customHeight="1">
      <c r="A9" s="93" t="s">
        <v>9</v>
      </c>
      <c r="B9" s="94">
        <v>6</v>
      </c>
      <c r="C9" s="15"/>
      <c r="D9" s="15">
        <v>24943527</v>
      </c>
      <c r="E9" s="15"/>
      <c r="F9" s="15">
        <v>26135884</v>
      </c>
      <c r="G9" s="15"/>
      <c r="H9" s="8">
        <v>1226831</v>
      </c>
      <c r="I9" s="15"/>
      <c r="J9" s="8">
        <v>1459843</v>
      </c>
    </row>
    <row r="10" spans="1:12" ht="22.5" customHeight="1">
      <c r="A10" s="106" t="s">
        <v>10</v>
      </c>
      <c r="C10" s="15"/>
      <c r="D10" s="15">
        <v>123839</v>
      </c>
      <c r="E10" s="15"/>
      <c r="F10" s="15">
        <v>159104</v>
      </c>
      <c r="G10" s="15"/>
      <c r="H10" s="19">
        <v>0</v>
      </c>
      <c r="I10" s="15"/>
      <c r="J10" s="19">
        <v>0</v>
      </c>
    </row>
    <row r="11" spans="1:12" ht="22.5" customHeight="1">
      <c r="A11" s="93" t="s">
        <v>11</v>
      </c>
      <c r="B11" s="94">
        <v>30</v>
      </c>
      <c r="C11" s="15"/>
      <c r="D11" s="15">
        <v>40674195</v>
      </c>
      <c r="E11" s="15"/>
      <c r="F11" s="15">
        <v>42351035</v>
      </c>
      <c r="G11" s="15"/>
      <c r="H11" s="8">
        <v>1946007</v>
      </c>
      <c r="I11" s="15"/>
      <c r="J11" s="8">
        <v>3498937</v>
      </c>
    </row>
    <row r="12" spans="1:12" ht="22.5" customHeight="1">
      <c r="A12" s="106" t="s">
        <v>12</v>
      </c>
      <c r="C12" s="15"/>
      <c r="D12" s="15">
        <v>2206858</v>
      </c>
      <c r="E12" s="15"/>
      <c r="F12" s="15">
        <v>2645875</v>
      </c>
      <c r="G12" s="15"/>
      <c r="H12" s="8">
        <v>179771</v>
      </c>
      <c r="I12" s="15"/>
      <c r="J12" s="8">
        <v>192671</v>
      </c>
    </row>
    <row r="13" spans="1:12" ht="22.5" customHeight="1">
      <c r="A13" s="106" t="s">
        <v>13</v>
      </c>
      <c r="B13" s="94">
        <v>5</v>
      </c>
      <c r="C13" s="15"/>
      <c r="D13" s="15">
        <v>124421</v>
      </c>
      <c r="E13" s="15"/>
      <c r="F13" s="15">
        <v>129131</v>
      </c>
      <c r="G13" s="15"/>
      <c r="H13" s="19">
        <v>4429799</v>
      </c>
      <c r="I13" s="15"/>
      <c r="J13" s="19">
        <v>0</v>
      </c>
    </row>
    <row r="14" spans="1:12" ht="22.5" customHeight="1">
      <c r="A14" s="93" t="s">
        <v>14</v>
      </c>
      <c r="C14" s="15"/>
      <c r="D14" s="15">
        <v>1057346</v>
      </c>
      <c r="E14" s="15"/>
      <c r="F14" s="15">
        <v>584908</v>
      </c>
      <c r="G14" s="15"/>
      <c r="H14" s="8">
        <v>987071</v>
      </c>
      <c r="I14" s="15"/>
      <c r="J14" s="8">
        <v>41150</v>
      </c>
      <c r="K14" s="15"/>
    </row>
    <row r="15" spans="1:12" ht="22.5" customHeight="1">
      <c r="A15" s="106" t="s">
        <v>15</v>
      </c>
      <c r="C15" s="15"/>
      <c r="D15" s="15">
        <v>3096795</v>
      </c>
      <c r="E15" s="15"/>
      <c r="F15" s="15">
        <v>3117843</v>
      </c>
      <c r="G15" s="15"/>
      <c r="H15" s="19">
        <v>0</v>
      </c>
      <c r="I15" s="15"/>
      <c r="J15" s="19">
        <v>0</v>
      </c>
    </row>
    <row r="16" spans="1:12" ht="22.5" customHeight="1">
      <c r="A16" s="93" t="s">
        <v>16</v>
      </c>
      <c r="B16" s="94">
        <v>5</v>
      </c>
      <c r="C16" s="15"/>
      <c r="D16" s="19">
        <v>38185</v>
      </c>
      <c r="E16" s="15"/>
      <c r="F16" s="19">
        <v>32949</v>
      </c>
      <c r="G16" s="15"/>
      <c r="H16" s="8">
        <v>22342366</v>
      </c>
      <c r="I16" s="15"/>
      <c r="J16" s="8">
        <v>15635280</v>
      </c>
      <c r="K16" s="92"/>
      <c r="L16" s="92"/>
    </row>
    <row r="17" spans="1:12" ht="22.5" customHeight="1">
      <c r="A17" s="93" t="s">
        <v>17</v>
      </c>
      <c r="C17" s="15"/>
      <c r="D17" s="19"/>
      <c r="E17" s="15"/>
      <c r="F17" s="19"/>
      <c r="G17" s="15"/>
      <c r="H17" s="8"/>
      <c r="I17" s="15"/>
      <c r="J17" s="8"/>
    </row>
    <row r="18" spans="1:12" ht="22.5" customHeight="1">
      <c r="A18" t="s">
        <v>18</v>
      </c>
      <c r="B18" s="94" t="s">
        <v>19</v>
      </c>
      <c r="C18" s="15"/>
      <c r="D18" s="19">
        <v>0</v>
      </c>
      <c r="E18" s="15"/>
      <c r="F18" s="19">
        <v>975007</v>
      </c>
      <c r="G18" s="15"/>
      <c r="H18" s="19">
        <v>0</v>
      </c>
      <c r="I18" s="15"/>
      <c r="J18" s="19">
        <v>0</v>
      </c>
    </row>
    <row r="19" spans="1:12" ht="22.5" customHeight="1">
      <c r="A19" s="106" t="s">
        <v>20</v>
      </c>
      <c r="B19" s="94">
        <v>7</v>
      </c>
      <c r="C19" s="15"/>
      <c r="D19" s="15">
        <v>64771355</v>
      </c>
      <c r="E19" s="15"/>
      <c r="F19" s="15">
        <v>69508151</v>
      </c>
      <c r="G19" s="15"/>
      <c r="H19" s="8">
        <v>2161956</v>
      </c>
      <c r="I19" s="15"/>
      <c r="J19" s="8">
        <v>2642979</v>
      </c>
      <c r="L19" s="92"/>
    </row>
    <row r="20" spans="1:12" ht="22.5" customHeight="1">
      <c r="A20" s="106" t="s">
        <v>21</v>
      </c>
      <c r="B20" s="94">
        <v>8</v>
      </c>
      <c r="C20" s="15"/>
      <c r="D20" s="15">
        <v>49808044</v>
      </c>
      <c r="E20" s="15"/>
      <c r="F20" s="15">
        <v>55064952</v>
      </c>
      <c r="G20" s="15"/>
      <c r="H20" s="8">
        <v>650731</v>
      </c>
      <c r="I20" s="15"/>
      <c r="J20" s="8">
        <v>691457</v>
      </c>
    </row>
    <row r="21" spans="1:12" ht="22.5" customHeight="1">
      <c r="A21" s="106" t="s">
        <v>22</v>
      </c>
      <c r="B21" s="94">
        <v>30</v>
      </c>
      <c r="C21" s="15"/>
      <c r="D21" s="15">
        <v>5558044</v>
      </c>
      <c r="E21" s="15"/>
      <c r="F21" s="15">
        <v>951621</v>
      </c>
      <c r="G21" s="15"/>
      <c r="H21" s="19">
        <v>44104</v>
      </c>
      <c r="I21" s="15"/>
      <c r="J21" s="19">
        <v>27145</v>
      </c>
      <c r="K21" s="49"/>
      <c r="L21" s="92"/>
    </row>
    <row r="22" spans="1:12" ht="22.5" customHeight="1">
      <c r="A22" s="106" t="s">
        <v>23</v>
      </c>
      <c r="C22" s="15"/>
      <c r="D22" s="13">
        <v>7604567</v>
      </c>
      <c r="E22" s="15"/>
      <c r="F22" s="13">
        <v>7149489</v>
      </c>
      <c r="G22" s="15"/>
      <c r="H22" s="16">
        <v>6178</v>
      </c>
      <c r="I22" s="15"/>
      <c r="J22" s="53">
        <v>6554</v>
      </c>
    </row>
    <row r="23" spans="1:12" ht="22.5" customHeight="1">
      <c r="A23" s="106" t="s">
        <v>24</v>
      </c>
      <c r="C23" s="15"/>
      <c r="D23" s="13"/>
      <c r="E23" s="15"/>
      <c r="F23" s="13"/>
      <c r="G23" s="15"/>
      <c r="H23" s="16"/>
      <c r="I23" s="15"/>
      <c r="J23" s="53"/>
    </row>
    <row r="24" spans="1:12" ht="22.5" customHeight="1">
      <c r="A24" s="106" t="s">
        <v>25</v>
      </c>
      <c r="C24" s="15"/>
      <c r="D24" s="17">
        <v>53009</v>
      </c>
      <c r="E24" s="54"/>
      <c r="F24" s="17">
        <v>309639</v>
      </c>
      <c r="G24" s="15"/>
      <c r="H24" s="17">
        <v>0</v>
      </c>
      <c r="I24" s="15"/>
      <c r="J24" s="17">
        <v>0</v>
      </c>
    </row>
    <row r="25" spans="1:12" s="2" customFormat="1" ht="22.5" customHeight="1">
      <c r="A25" s="14" t="s">
        <v>26</v>
      </c>
      <c r="B25" s="107"/>
      <c r="C25" s="5"/>
      <c r="D25" s="41">
        <f>SUM(D9:D24)</f>
        <v>200060185</v>
      </c>
      <c r="E25" s="5"/>
      <c r="F25" s="41">
        <f>SUM(F9:F24)</f>
        <v>209115588</v>
      </c>
      <c r="G25" s="5"/>
      <c r="H25" s="41">
        <f>SUM(H9:H24)</f>
        <v>33974814</v>
      </c>
      <c r="I25" s="5"/>
      <c r="J25" s="41">
        <f>SUM(J9:J24)</f>
        <v>24196016</v>
      </c>
      <c r="L25" s="40"/>
    </row>
    <row r="26" spans="1:12" s="2" customFormat="1" ht="22.5" customHeight="1">
      <c r="A26" s="14"/>
      <c r="B26" s="107"/>
      <c r="C26" s="5"/>
      <c r="D26" s="5"/>
      <c r="E26" s="5"/>
      <c r="F26" s="5"/>
      <c r="G26" s="5"/>
      <c r="H26" s="5"/>
      <c r="I26" s="5"/>
      <c r="J26" s="5"/>
    </row>
    <row r="27" spans="1:12" ht="22.5" customHeight="1">
      <c r="A27" s="87" t="s">
        <v>0</v>
      </c>
    </row>
    <row r="28" spans="1:12" ht="22.5" customHeight="1">
      <c r="A28" s="87" t="s">
        <v>1</v>
      </c>
    </row>
    <row r="29" spans="1:12" ht="22.5" customHeight="1">
      <c r="A29" s="14"/>
      <c r="J29" s="47" t="s">
        <v>2</v>
      </c>
    </row>
    <row r="30" spans="1:12" ht="22.5" customHeight="1">
      <c r="C30" s="94"/>
      <c r="D30" s="148" t="s">
        <v>3</v>
      </c>
      <c r="E30" s="148"/>
      <c r="F30" s="148"/>
      <c r="G30" s="105"/>
      <c r="H30" s="148" t="s">
        <v>4</v>
      </c>
      <c r="I30" s="148"/>
      <c r="J30" s="148"/>
    </row>
    <row r="31" spans="1:12" ht="22.5" customHeight="1">
      <c r="A31"/>
      <c r="B31"/>
      <c r="C31" s="91"/>
      <c r="D31" s="149" t="s">
        <v>5</v>
      </c>
      <c r="E31" s="149"/>
      <c r="F31" s="149"/>
      <c r="G31" s="12"/>
      <c r="H31" s="149" t="s">
        <v>5</v>
      </c>
      <c r="I31" s="149"/>
      <c r="J31" s="149"/>
    </row>
    <row r="32" spans="1:12" ht="22.5" customHeight="1">
      <c r="A32" s="87" t="s">
        <v>27</v>
      </c>
      <c r="B32" s="94" t="s">
        <v>7</v>
      </c>
      <c r="C32" s="91"/>
      <c r="D32" s="39">
        <v>2567</v>
      </c>
      <c r="E32" s="91"/>
      <c r="F32" s="39">
        <v>2566</v>
      </c>
      <c r="G32" s="12"/>
      <c r="H32" s="39">
        <v>2567</v>
      </c>
      <c r="I32" s="91"/>
      <c r="J32" s="39">
        <v>2566</v>
      </c>
    </row>
    <row r="33" spans="1:12" ht="22.5" customHeight="1">
      <c r="A33" s="87"/>
      <c r="C33" s="91"/>
      <c r="D33" s="12"/>
      <c r="E33" s="91"/>
      <c r="F33" s="12"/>
      <c r="G33" s="12"/>
      <c r="H33" s="12"/>
      <c r="I33" s="91"/>
      <c r="J33" s="12"/>
    </row>
    <row r="34" spans="1:12" ht="22.5" customHeight="1">
      <c r="A34" s="98" t="s">
        <v>28</v>
      </c>
      <c r="C34" s="15"/>
      <c r="D34" s="15"/>
      <c r="E34" s="15"/>
      <c r="F34" s="15"/>
      <c r="G34" s="15"/>
      <c r="H34" s="15"/>
      <c r="I34" s="15"/>
      <c r="J34" s="15"/>
    </row>
    <row r="35" spans="1:12" ht="22.5" customHeight="1">
      <c r="A35" s="106" t="s">
        <v>29</v>
      </c>
      <c r="B35" s="94">
        <v>30</v>
      </c>
      <c r="C35" s="8"/>
      <c r="D35" s="19">
        <v>1039413</v>
      </c>
      <c r="E35" s="8"/>
      <c r="F35" s="19">
        <v>2046507</v>
      </c>
      <c r="G35" s="8"/>
      <c r="H35" s="108">
        <v>0</v>
      </c>
      <c r="I35" s="15"/>
      <c r="J35" s="108">
        <v>130006</v>
      </c>
    </row>
    <row r="36" spans="1:12" ht="22.5" customHeight="1">
      <c r="A36" s="93" t="s">
        <v>30</v>
      </c>
      <c r="B36" s="94">
        <v>30</v>
      </c>
      <c r="C36" s="15"/>
      <c r="D36" s="53">
        <v>15497406</v>
      </c>
      <c r="E36" s="15"/>
      <c r="F36" s="53">
        <v>12634023</v>
      </c>
      <c r="G36" s="15"/>
      <c r="H36" s="15">
        <v>994272</v>
      </c>
      <c r="I36" s="15"/>
      <c r="J36" s="15">
        <v>879200</v>
      </c>
      <c r="K36" s="49"/>
      <c r="L36" s="92"/>
    </row>
    <row r="37" spans="1:12" ht="22.5" customHeight="1">
      <c r="A37" s="93" t="s">
        <v>31</v>
      </c>
      <c r="B37" s="94">
        <v>9</v>
      </c>
      <c r="C37" s="15"/>
      <c r="D37" s="19">
        <v>0</v>
      </c>
      <c r="E37" s="15"/>
      <c r="F37" s="19">
        <v>0</v>
      </c>
      <c r="G37" s="15"/>
      <c r="H37" s="13">
        <v>258378054</v>
      </c>
      <c r="I37" s="15"/>
      <c r="J37" s="13">
        <v>250641201</v>
      </c>
    </row>
    <row r="38" spans="1:12" ht="22.5" customHeight="1">
      <c r="A38" s="109" t="s">
        <v>32</v>
      </c>
      <c r="B38" s="94">
        <v>11</v>
      </c>
      <c r="C38" s="15"/>
      <c r="D38" s="53">
        <v>245806299</v>
      </c>
      <c r="E38" s="15"/>
      <c r="F38" s="53">
        <v>240715601</v>
      </c>
      <c r="G38" s="15"/>
      <c r="H38" s="15">
        <v>6082625</v>
      </c>
      <c r="I38" s="15"/>
      <c r="J38" s="15">
        <v>2947625</v>
      </c>
    </row>
    <row r="39" spans="1:12" ht="22.5" customHeight="1">
      <c r="A39" s="93" t="s">
        <v>33</v>
      </c>
      <c r="B39" s="94">
        <v>12</v>
      </c>
      <c r="C39" s="15"/>
      <c r="D39" s="53">
        <v>20303646</v>
      </c>
      <c r="E39" s="15"/>
      <c r="F39" s="53">
        <v>19198465</v>
      </c>
      <c r="G39" s="15"/>
      <c r="H39" s="9">
        <v>4506624</v>
      </c>
      <c r="I39" s="15"/>
      <c r="J39" s="9">
        <v>3794343</v>
      </c>
      <c r="K39" s="15"/>
    </row>
    <row r="40" spans="1:12" ht="22.5" customHeight="1">
      <c r="A40" s="93" t="s">
        <v>17</v>
      </c>
      <c r="B40" s="94" t="s">
        <v>19</v>
      </c>
      <c r="C40" s="15"/>
      <c r="D40" s="19">
        <v>894811</v>
      </c>
      <c r="E40" s="15"/>
      <c r="F40" s="19">
        <v>0</v>
      </c>
      <c r="G40" s="15"/>
      <c r="H40" s="15">
        <v>43000</v>
      </c>
      <c r="I40" s="15"/>
      <c r="J40" s="15">
        <v>350000</v>
      </c>
    </row>
    <row r="41" spans="1:12" ht="22.5" customHeight="1">
      <c r="A41" s="93" t="s">
        <v>34</v>
      </c>
      <c r="B41" s="94">
        <v>13</v>
      </c>
      <c r="C41" s="15"/>
      <c r="D41" s="8">
        <v>8181272</v>
      </c>
      <c r="E41" s="15"/>
      <c r="F41" s="8">
        <v>7951164</v>
      </c>
      <c r="G41" s="15"/>
      <c r="H41" s="9">
        <v>2696115</v>
      </c>
      <c r="I41" s="15"/>
      <c r="J41" s="55">
        <v>2677130</v>
      </c>
    </row>
    <row r="42" spans="1:12" ht="22.5" customHeight="1">
      <c r="A42" s="93" t="s">
        <v>35</v>
      </c>
      <c r="B42" s="94">
        <v>14</v>
      </c>
      <c r="C42" s="13"/>
      <c r="D42" s="8">
        <v>255584726</v>
      </c>
      <c r="E42" s="13"/>
      <c r="F42" s="8">
        <v>265143594</v>
      </c>
      <c r="G42" s="13"/>
      <c r="H42" s="15">
        <v>19643251</v>
      </c>
      <c r="I42" s="13"/>
      <c r="J42" s="15">
        <v>20024454</v>
      </c>
    </row>
    <row r="43" spans="1:12" ht="22.5" customHeight="1">
      <c r="A43" s="93" t="s">
        <v>36</v>
      </c>
      <c r="B43" s="94">
        <v>15</v>
      </c>
      <c r="C43" s="15"/>
      <c r="D43" s="8">
        <v>36383703</v>
      </c>
      <c r="E43" s="15"/>
      <c r="F43" s="8">
        <v>35497259</v>
      </c>
      <c r="G43" s="15"/>
      <c r="H43" s="19">
        <v>535691</v>
      </c>
      <c r="I43" s="15"/>
      <c r="J43" s="19">
        <v>495438</v>
      </c>
      <c r="L43" s="92"/>
    </row>
    <row r="44" spans="1:12" ht="22.5" customHeight="1">
      <c r="A44" s="93" t="s">
        <v>37</v>
      </c>
      <c r="B44" s="94">
        <v>16</v>
      </c>
      <c r="C44" s="13"/>
      <c r="D44" s="8">
        <v>58027736</v>
      </c>
      <c r="E44" s="13"/>
      <c r="F44" s="8">
        <v>60187906</v>
      </c>
      <c r="G44" s="13"/>
      <c r="H44" s="19">
        <v>0</v>
      </c>
      <c r="I44" s="15"/>
      <c r="J44" s="19">
        <v>0</v>
      </c>
      <c r="K44" s="92"/>
    </row>
    <row r="45" spans="1:12" ht="22.5" customHeight="1">
      <c r="A45" s="93" t="s">
        <v>38</v>
      </c>
      <c r="B45" s="94">
        <v>17</v>
      </c>
      <c r="C45" s="15"/>
      <c r="D45" s="8">
        <v>13093281</v>
      </c>
      <c r="E45" s="15"/>
      <c r="F45" s="8">
        <v>13240432</v>
      </c>
      <c r="G45" s="15"/>
      <c r="H45" s="9">
        <v>35903</v>
      </c>
      <c r="I45" s="15"/>
      <c r="J45" s="55">
        <v>46635</v>
      </c>
    </row>
    <row r="46" spans="1:12" ht="22.5" customHeight="1">
      <c r="A46" s="106" t="s">
        <v>39</v>
      </c>
      <c r="B46" s="94">
        <v>8</v>
      </c>
      <c r="C46" s="13"/>
      <c r="D46" s="8">
        <v>10986458</v>
      </c>
      <c r="E46" s="13"/>
      <c r="F46" s="8">
        <v>12072598</v>
      </c>
      <c r="G46" s="13"/>
      <c r="H46" s="19">
        <v>0</v>
      </c>
      <c r="I46" s="15"/>
      <c r="J46" s="19">
        <v>0</v>
      </c>
      <c r="L46" s="92"/>
    </row>
    <row r="47" spans="1:12" ht="22.5" customHeight="1">
      <c r="A47" s="93" t="s">
        <v>40</v>
      </c>
      <c r="B47" s="94">
        <v>27</v>
      </c>
      <c r="C47" s="15"/>
      <c r="D47" s="8">
        <v>7143929</v>
      </c>
      <c r="E47" s="15"/>
      <c r="F47" s="8">
        <v>5757970</v>
      </c>
      <c r="G47" s="15"/>
      <c r="H47" s="19">
        <v>1715101</v>
      </c>
      <c r="I47" s="15"/>
      <c r="J47" s="19">
        <v>582849</v>
      </c>
      <c r="K47" s="92"/>
      <c r="L47" s="92"/>
    </row>
    <row r="48" spans="1:12" ht="22.5" customHeight="1">
      <c r="A48" s="93" t="s">
        <v>41</v>
      </c>
      <c r="C48" s="15"/>
      <c r="D48" s="31">
        <v>3721066</v>
      </c>
      <c r="E48" s="15"/>
      <c r="F48" s="31">
        <v>3656745</v>
      </c>
      <c r="G48" s="15"/>
      <c r="H48" s="110">
        <v>40412</v>
      </c>
      <c r="I48" s="15"/>
      <c r="J48" s="110">
        <v>43301</v>
      </c>
    </row>
    <row r="49" spans="1:12" s="2" customFormat="1" ht="22.5" customHeight="1">
      <c r="A49" s="14" t="s">
        <v>42</v>
      </c>
      <c r="B49" s="107"/>
      <c r="C49" s="5"/>
      <c r="D49" s="41">
        <f>SUM(D35:D48)</f>
        <v>676663746</v>
      </c>
      <c r="E49" s="5"/>
      <c r="F49" s="41">
        <f>SUM(F35:F48)</f>
        <v>678102264</v>
      </c>
      <c r="G49" s="5"/>
      <c r="H49" s="41">
        <f>SUM(H35:H48)</f>
        <v>294671048</v>
      </c>
      <c r="I49" s="5"/>
      <c r="J49" s="41">
        <f>SUM(J35:J48)</f>
        <v>282612182</v>
      </c>
    </row>
    <row r="50" spans="1:12" s="2" customFormat="1" ht="22.5" customHeight="1">
      <c r="A50" s="14"/>
      <c r="B50" s="107"/>
      <c r="C50" s="5"/>
      <c r="D50" s="5"/>
      <c r="E50" s="5"/>
      <c r="F50" s="5"/>
      <c r="G50" s="5"/>
      <c r="H50" s="5"/>
      <c r="I50" s="5"/>
      <c r="J50" s="5"/>
    </row>
    <row r="51" spans="1:12" s="2" customFormat="1" ht="22.5" customHeight="1" thickBot="1">
      <c r="A51" s="14" t="s">
        <v>43</v>
      </c>
      <c r="B51" s="107"/>
      <c r="C51" s="5"/>
      <c r="D51" s="42">
        <f>+D25+D49</f>
        <v>876723931</v>
      </c>
      <c r="E51" s="5"/>
      <c r="F51" s="42">
        <f>+F25+F49</f>
        <v>887217852</v>
      </c>
      <c r="G51" s="5"/>
      <c r="H51" s="42">
        <f>+H25+H49</f>
        <v>328645862</v>
      </c>
      <c r="I51" s="4"/>
      <c r="J51" s="42">
        <f>+J25+J49</f>
        <v>306808198</v>
      </c>
    </row>
    <row r="52" spans="1:12" s="2" customFormat="1" ht="22.5" customHeight="1" thickTop="1">
      <c r="A52" s="14"/>
      <c r="B52" s="107"/>
      <c r="C52" s="5"/>
      <c r="D52" s="5"/>
      <c r="E52" s="5"/>
      <c r="F52" s="5"/>
      <c r="G52" s="5"/>
      <c r="H52" s="5"/>
      <c r="I52" s="5"/>
      <c r="J52" s="5"/>
    </row>
    <row r="53" spans="1:12" ht="22.5" customHeight="1">
      <c r="A53" s="87" t="s">
        <v>0</v>
      </c>
    </row>
    <row r="54" spans="1:12" ht="22.5" customHeight="1">
      <c r="A54" s="87" t="s">
        <v>1</v>
      </c>
    </row>
    <row r="55" spans="1:12" ht="22.5" customHeight="1">
      <c r="A55" s="14"/>
      <c r="J55" s="47" t="s">
        <v>2</v>
      </c>
    </row>
    <row r="56" spans="1:12" ht="22.5" customHeight="1">
      <c r="C56" s="94"/>
      <c r="D56" s="148" t="s">
        <v>3</v>
      </c>
      <c r="E56" s="148"/>
      <c r="F56" s="148"/>
      <c r="G56" s="105"/>
      <c r="H56" s="148" t="s">
        <v>4</v>
      </c>
      <c r="I56" s="148"/>
      <c r="J56" s="148"/>
    </row>
    <row r="57" spans="1:12" ht="22.5" customHeight="1">
      <c r="A57"/>
      <c r="B57"/>
      <c r="C57" s="91"/>
      <c r="D57" s="149" t="s">
        <v>5</v>
      </c>
      <c r="E57" s="149"/>
      <c r="F57" s="149"/>
      <c r="G57" s="12"/>
      <c r="H57" s="149" t="s">
        <v>5</v>
      </c>
      <c r="I57" s="149"/>
      <c r="J57" s="149"/>
    </row>
    <row r="58" spans="1:12" ht="22.5" customHeight="1">
      <c r="A58" s="87" t="s">
        <v>44</v>
      </c>
      <c r="B58" s="94" t="s">
        <v>7</v>
      </c>
      <c r="C58" s="91"/>
      <c r="D58" s="39">
        <v>2567</v>
      </c>
      <c r="E58" s="91"/>
      <c r="F58" s="39">
        <v>2566</v>
      </c>
      <c r="G58" s="12"/>
      <c r="H58" s="39">
        <v>2567</v>
      </c>
      <c r="I58" s="91"/>
      <c r="J58" s="39">
        <v>2566</v>
      </c>
    </row>
    <row r="59" spans="1:12" ht="22.5" customHeight="1">
      <c r="D59" s="12"/>
      <c r="F59" s="12"/>
      <c r="G59" s="12"/>
      <c r="H59" s="12"/>
      <c r="J59" s="12"/>
    </row>
    <row r="60" spans="1:12" ht="22.5" customHeight="1">
      <c r="A60" s="98" t="s">
        <v>45</v>
      </c>
      <c r="C60" s="15"/>
      <c r="D60" s="15"/>
      <c r="E60" s="15"/>
      <c r="F60" s="15"/>
      <c r="G60" s="15"/>
      <c r="H60" s="15"/>
      <c r="I60" s="15"/>
      <c r="J60" s="15"/>
    </row>
    <row r="61" spans="1:12" ht="22.5" customHeight="1">
      <c r="A61" s="111" t="s">
        <v>46</v>
      </c>
      <c r="C61" s="86"/>
      <c r="D61" s="86"/>
      <c r="E61" s="86"/>
      <c r="F61" s="86"/>
      <c r="G61" s="86"/>
      <c r="H61" s="86"/>
      <c r="I61" s="86"/>
      <c r="J61" s="86"/>
    </row>
    <row r="62" spans="1:12" ht="22.5" customHeight="1">
      <c r="A62" s="93" t="s">
        <v>47</v>
      </c>
      <c r="B62" s="94">
        <v>18</v>
      </c>
      <c r="C62" s="15"/>
      <c r="D62" s="8">
        <v>68255725</v>
      </c>
      <c r="E62" s="15"/>
      <c r="F62" s="74">
        <v>86426945</v>
      </c>
      <c r="G62" s="112"/>
      <c r="H62" s="75">
        <v>0</v>
      </c>
      <c r="I62" s="112"/>
      <c r="J62" s="75">
        <v>0</v>
      </c>
      <c r="K62" s="92"/>
      <c r="L62" s="92"/>
    </row>
    <row r="63" spans="1:12" ht="22.5" customHeight="1">
      <c r="A63" s="93" t="s">
        <v>48</v>
      </c>
      <c r="B63" s="94">
        <v>18</v>
      </c>
      <c r="C63" s="15"/>
      <c r="D63" s="8">
        <v>61593448</v>
      </c>
      <c r="E63" s="15"/>
      <c r="F63" s="74">
        <v>58310380</v>
      </c>
      <c r="G63" s="112"/>
      <c r="H63" s="74">
        <v>30380297</v>
      </c>
      <c r="I63" s="112"/>
      <c r="J63" s="74">
        <v>29479001</v>
      </c>
      <c r="L63" s="92"/>
    </row>
    <row r="64" spans="1:12" ht="22.5" customHeight="1">
      <c r="A64" s="111" t="s">
        <v>49</v>
      </c>
      <c r="B64" s="94">
        <v>20</v>
      </c>
      <c r="C64" s="15"/>
      <c r="D64" s="8">
        <v>34840022</v>
      </c>
      <c r="E64" s="15"/>
      <c r="F64" s="76">
        <v>36527046</v>
      </c>
      <c r="G64" s="112"/>
      <c r="H64" s="112">
        <v>838747</v>
      </c>
      <c r="I64" s="112"/>
      <c r="J64" s="112">
        <v>1069355</v>
      </c>
    </row>
    <row r="65" spans="1:12" ht="22.5" customHeight="1">
      <c r="A65" s="93" t="s">
        <v>50</v>
      </c>
      <c r="B65" s="94">
        <v>33</v>
      </c>
      <c r="C65" s="15"/>
      <c r="D65" s="9">
        <v>14994422</v>
      </c>
      <c r="E65" s="15"/>
      <c r="F65" s="113">
        <v>15073903</v>
      </c>
      <c r="G65" s="112"/>
      <c r="H65" s="112">
        <v>1608334</v>
      </c>
      <c r="I65" s="112"/>
      <c r="J65" s="112">
        <v>1490650</v>
      </c>
    </row>
    <row r="66" spans="1:12" ht="22.5" customHeight="1">
      <c r="A66" s="93" t="s">
        <v>51</v>
      </c>
      <c r="C66" s="15"/>
      <c r="E66" s="15"/>
      <c r="F66" s="1"/>
      <c r="G66" s="112"/>
      <c r="H66" s="77"/>
      <c r="I66" s="112"/>
      <c r="J66" s="77"/>
    </row>
    <row r="67" spans="1:12" ht="22.5" customHeight="1">
      <c r="A67" s="93" t="s">
        <v>52</v>
      </c>
      <c r="B67" s="94" t="s">
        <v>65</v>
      </c>
      <c r="C67" s="15"/>
      <c r="D67" s="8">
        <v>35240586</v>
      </c>
      <c r="E67" s="15"/>
      <c r="F67" s="76">
        <v>27181180</v>
      </c>
      <c r="G67" s="112"/>
      <c r="H67" s="77">
        <v>497064</v>
      </c>
      <c r="I67" s="112"/>
      <c r="J67" s="77">
        <v>907602</v>
      </c>
    </row>
    <row r="68" spans="1:12" ht="22.5" customHeight="1">
      <c r="A68" s="93" t="s">
        <v>53</v>
      </c>
      <c r="C68" s="15"/>
      <c r="E68" s="15"/>
      <c r="F68" s="1"/>
      <c r="G68" s="112"/>
      <c r="H68" s="77"/>
      <c r="I68" s="112"/>
      <c r="J68" s="77"/>
    </row>
    <row r="69" spans="1:12" ht="22.5" customHeight="1">
      <c r="A69" s="93" t="s">
        <v>52</v>
      </c>
      <c r="B69" s="94">
        <v>18</v>
      </c>
      <c r="C69" s="15"/>
      <c r="D69" s="8">
        <v>5377165</v>
      </c>
      <c r="E69" s="15"/>
      <c r="F69" s="76">
        <v>5318603</v>
      </c>
      <c r="G69" s="112"/>
      <c r="H69" s="77">
        <v>125516</v>
      </c>
      <c r="I69" s="112"/>
      <c r="J69" s="77">
        <v>166175</v>
      </c>
    </row>
    <row r="70" spans="1:12" ht="22.5" customHeight="1">
      <c r="A70" s="93" t="s">
        <v>54</v>
      </c>
      <c r="B70" s="94" t="s">
        <v>65</v>
      </c>
      <c r="C70" s="15"/>
      <c r="D70" s="19">
        <v>29905000</v>
      </c>
      <c r="E70" s="15"/>
      <c r="F70" s="76">
        <v>20832600</v>
      </c>
      <c r="G70" s="112"/>
      <c r="H70" s="77">
        <v>10460000</v>
      </c>
      <c r="I70" s="112"/>
      <c r="J70" s="77">
        <v>16832600</v>
      </c>
    </row>
    <row r="71" spans="1:12" ht="22.5" customHeight="1">
      <c r="A71" s="93" t="s">
        <v>55</v>
      </c>
      <c r="B71" s="94" t="s">
        <v>56</v>
      </c>
      <c r="C71" s="15"/>
      <c r="D71" s="8">
        <v>2613766</v>
      </c>
      <c r="E71" s="15"/>
      <c r="F71" s="75">
        <v>256608</v>
      </c>
      <c r="G71" s="112"/>
      <c r="H71" s="75">
        <v>31185268</v>
      </c>
      <c r="I71" s="112"/>
      <c r="J71" s="75">
        <v>9490268</v>
      </c>
    </row>
    <row r="72" spans="1:12" ht="22.5" customHeight="1">
      <c r="A72" s="93" t="s">
        <v>57</v>
      </c>
      <c r="C72" s="15"/>
      <c r="D72" s="8">
        <v>2773476</v>
      </c>
      <c r="E72" s="15"/>
      <c r="F72" s="76">
        <v>1616371</v>
      </c>
      <c r="G72" s="112"/>
      <c r="H72" s="75">
        <v>0</v>
      </c>
      <c r="I72" s="112"/>
      <c r="J72" s="75">
        <v>0</v>
      </c>
    </row>
    <row r="73" spans="1:12" ht="22.5" customHeight="1">
      <c r="A73" s="93" t="s">
        <v>58</v>
      </c>
      <c r="B73" s="94">
        <v>30</v>
      </c>
      <c r="C73" s="15"/>
      <c r="D73" s="8">
        <v>280182</v>
      </c>
      <c r="E73" s="15"/>
      <c r="F73" s="76">
        <v>208657</v>
      </c>
      <c r="G73" s="112"/>
      <c r="H73" s="75">
        <v>8818</v>
      </c>
      <c r="I73" s="112"/>
      <c r="J73" s="75">
        <v>2079</v>
      </c>
    </row>
    <row r="74" spans="1:12" ht="22.5" customHeight="1">
      <c r="A74" s="93" t="s">
        <v>59</v>
      </c>
      <c r="B74" s="94">
        <v>33</v>
      </c>
      <c r="C74" s="15"/>
      <c r="D74" s="31">
        <v>7459908</v>
      </c>
      <c r="E74" s="15"/>
      <c r="F74" s="114">
        <v>7710925</v>
      </c>
      <c r="G74" s="112"/>
      <c r="H74" s="78">
        <v>409254</v>
      </c>
      <c r="I74" s="112"/>
      <c r="J74" s="78">
        <v>402325</v>
      </c>
      <c r="L74" s="115"/>
    </row>
    <row r="75" spans="1:12" s="2" customFormat="1" ht="22.5" customHeight="1">
      <c r="A75" s="14" t="s">
        <v>60</v>
      </c>
      <c r="B75" s="107"/>
      <c r="C75" s="5"/>
      <c r="D75" s="41">
        <f>SUM(D62:D74)</f>
        <v>263333700</v>
      </c>
      <c r="E75" s="5"/>
      <c r="F75" s="41">
        <f>SUM(F62:F74)</f>
        <v>259463218</v>
      </c>
      <c r="G75" s="5"/>
      <c r="H75" s="41">
        <f>SUM(H62:H74)</f>
        <v>75513298</v>
      </c>
      <c r="I75" s="5"/>
      <c r="J75" s="41">
        <f>SUM(J62:J74)</f>
        <v>59840055</v>
      </c>
      <c r="K75" s="40"/>
    </row>
    <row r="76" spans="1:12" ht="22.5" customHeight="1">
      <c r="C76" s="15"/>
      <c r="D76" s="15"/>
      <c r="E76" s="15"/>
      <c r="F76" s="15"/>
      <c r="G76" s="15"/>
      <c r="H76" s="15"/>
      <c r="I76" s="15"/>
      <c r="J76" s="15"/>
    </row>
    <row r="77" spans="1:12" ht="22.5" customHeight="1">
      <c r="A77" s="98" t="s">
        <v>61</v>
      </c>
      <c r="C77" s="15"/>
      <c r="D77" s="15"/>
      <c r="E77" s="15"/>
      <c r="F77" s="15"/>
      <c r="G77" s="15"/>
      <c r="H77" s="15"/>
      <c r="I77" s="15"/>
      <c r="J77" s="15"/>
    </row>
    <row r="78" spans="1:12" ht="22.5" customHeight="1">
      <c r="A78" s="93" t="s">
        <v>62</v>
      </c>
      <c r="B78" s="94" t="s">
        <v>65</v>
      </c>
      <c r="C78" s="15"/>
      <c r="D78" s="15">
        <v>95664891</v>
      </c>
      <c r="E78" s="15"/>
      <c r="F78" s="112">
        <v>104443136</v>
      </c>
      <c r="G78" s="112"/>
      <c r="H78" s="75">
        <v>0</v>
      </c>
      <c r="I78" s="112"/>
      <c r="J78" s="79">
        <v>492469</v>
      </c>
    </row>
    <row r="79" spans="1:12" ht="22.5" customHeight="1">
      <c r="A79" s="93" t="s">
        <v>63</v>
      </c>
      <c r="B79" s="94">
        <v>18</v>
      </c>
      <c r="C79" s="15"/>
      <c r="D79" s="15">
        <v>31269021</v>
      </c>
      <c r="E79" s="15"/>
      <c r="F79" s="112">
        <v>30045018</v>
      </c>
      <c r="G79" s="112"/>
      <c r="H79" s="79">
        <v>417070</v>
      </c>
      <c r="I79" s="112"/>
      <c r="J79" s="79">
        <v>332705</v>
      </c>
    </row>
    <row r="80" spans="1:12" ht="22.5" customHeight="1">
      <c r="A80" s="93" t="s">
        <v>64</v>
      </c>
      <c r="B80" s="94" t="s">
        <v>65</v>
      </c>
      <c r="C80" s="112"/>
      <c r="D80" s="112">
        <v>164977200</v>
      </c>
      <c r="E80" s="112"/>
      <c r="F80" s="112">
        <v>182297200</v>
      </c>
      <c r="G80" s="112"/>
      <c r="H80" s="79">
        <v>94672200</v>
      </c>
      <c r="I80" s="112"/>
      <c r="J80" s="79">
        <v>92547200</v>
      </c>
    </row>
    <row r="81" spans="1:11" ht="22.5" customHeight="1">
      <c r="A81" s="93" t="s">
        <v>66</v>
      </c>
      <c r="B81" s="94">
        <v>27</v>
      </c>
      <c r="C81" s="15"/>
      <c r="D81" s="15">
        <v>15970279</v>
      </c>
      <c r="E81" s="15"/>
      <c r="F81" s="15">
        <v>14880664</v>
      </c>
      <c r="G81" s="112"/>
      <c r="H81" s="75">
        <v>0</v>
      </c>
      <c r="I81" s="116"/>
      <c r="J81" s="75">
        <v>0</v>
      </c>
    </row>
    <row r="82" spans="1:11" ht="22.5" customHeight="1">
      <c r="A82" s="93" t="s">
        <v>67</v>
      </c>
      <c r="B82" s="94">
        <v>21</v>
      </c>
      <c r="C82" s="15"/>
      <c r="D82" s="15">
        <v>8629968</v>
      </c>
      <c r="E82" s="15"/>
      <c r="F82" s="112">
        <v>9316347</v>
      </c>
      <c r="G82" s="112"/>
      <c r="H82" s="75">
        <v>2114920</v>
      </c>
      <c r="I82" s="112"/>
      <c r="J82" s="75">
        <v>2558832</v>
      </c>
      <c r="K82" s="15"/>
    </row>
    <row r="83" spans="1:11" ht="22.5" customHeight="1">
      <c r="A83" s="93" t="s">
        <v>68</v>
      </c>
      <c r="C83" s="15"/>
      <c r="D83" s="15">
        <v>3065328</v>
      </c>
      <c r="E83" s="15"/>
      <c r="F83" s="80">
        <v>1476414</v>
      </c>
      <c r="G83" s="112"/>
      <c r="H83" s="75">
        <v>0</v>
      </c>
      <c r="I83" s="79"/>
      <c r="J83" s="75">
        <v>0</v>
      </c>
    </row>
    <row r="84" spans="1:11" ht="22.5" customHeight="1">
      <c r="A84" s="93" t="s">
        <v>69</v>
      </c>
      <c r="B84" s="94">
        <v>30</v>
      </c>
      <c r="C84" s="15"/>
      <c r="D84" s="17">
        <v>590002</v>
      </c>
      <c r="E84" s="15"/>
      <c r="F84" s="78">
        <v>262760</v>
      </c>
      <c r="G84" s="112"/>
      <c r="H84" s="78">
        <v>0</v>
      </c>
      <c r="I84" s="79"/>
      <c r="J84" s="78">
        <v>0</v>
      </c>
    </row>
    <row r="85" spans="1:11" s="2" customFormat="1" ht="22.5" customHeight="1">
      <c r="A85" s="14" t="s">
        <v>70</v>
      </c>
      <c r="B85" s="107"/>
      <c r="C85" s="5"/>
      <c r="D85" s="41">
        <f>SUM(D78:D84)</f>
        <v>320166689</v>
      </c>
      <c r="E85" s="5"/>
      <c r="F85" s="41">
        <f>SUM(F78:F84)</f>
        <v>342721539</v>
      </c>
      <c r="G85" s="5"/>
      <c r="H85" s="43">
        <f>SUM(H78:H84)</f>
        <v>97204190</v>
      </c>
      <c r="I85" s="7"/>
      <c r="J85" s="43">
        <f>SUM(J78:J84)</f>
        <v>95931206</v>
      </c>
    </row>
    <row r="86" spans="1:11" s="2" customFormat="1" ht="22.5" customHeight="1">
      <c r="A86" s="14"/>
      <c r="B86" s="107"/>
      <c r="C86" s="5"/>
      <c r="D86" s="5"/>
      <c r="E86" s="5"/>
      <c r="F86" s="5"/>
      <c r="G86" s="5"/>
      <c r="H86" s="5"/>
      <c r="I86" s="5"/>
      <c r="J86" s="5"/>
    </row>
    <row r="87" spans="1:11" s="2" customFormat="1" ht="22.5" customHeight="1">
      <c r="A87" s="14" t="s">
        <v>71</v>
      </c>
      <c r="B87" s="107"/>
      <c r="C87" s="5"/>
      <c r="D87" s="41">
        <f>+D85+D75</f>
        <v>583500389</v>
      </c>
      <c r="E87" s="5"/>
      <c r="F87" s="41">
        <f>+F85+F75</f>
        <v>602184757</v>
      </c>
      <c r="G87" s="5"/>
      <c r="H87" s="41">
        <f>+H85+H75</f>
        <v>172717488</v>
      </c>
      <c r="I87" s="5"/>
      <c r="J87" s="41">
        <f>+J85+J75</f>
        <v>155771261</v>
      </c>
    </row>
    <row r="88" spans="1:11" ht="22.5" customHeight="1">
      <c r="A88" s="87" t="s">
        <v>0</v>
      </c>
      <c r="B88" s="117"/>
      <c r="C88" s="118"/>
      <c r="D88" s="118"/>
      <c r="E88" s="118"/>
      <c r="F88" s="118"/>
      <c r="G88" s="118"/>
      <c r="H88" s="118"/>
      <c r="I88" s="118"/>
      <c r="J88" s="118"/>
    </row>
    <row r="89" spans="1:11" ht="22.5" customHeight="1">
      <c r="A89" s="87" t="s">
        <v>1</v>
      </c>
      <c r="B89" s="117"/>
      <c r="C89" s="118"/>
      <c r="D89" s="118"/>
      <c r="E89" s="118"/>
      <c r="F89" s="118"/>
      <c r="G89" s="118"/>
      <c r="H89" s="118"/>
      <c r="I89" s="118"/>
      <c r="J89" s="118"/>
    </row>
    <row r="90" spans="1:11" ht="22.5" customHeight="1">
      <c r="A90" s="14"/>
      <c r="J90" s="47" t="s">
        <v>2</v>
      </c>
    </row>
    <row r="91" spans="1:11" ht="22.5" customHeight="1">
      <c r="C91" s="94"/>
      <c r="D91" s="148" t="s">
        <v>3</v>
      </c>
      <c r="E91" s="148"/>
      <c r="F91" s="148"/>
      <c r="G91" s="105"/>
      <c r="H91" s="148" t="s">
        <v>4</v>
      </c>
      <c r="I91" s="148"/>
      <c r="J91" s="148"/>
    </row>
    <row r="92" spans="1:11" ht="22.5" customHeight="1">
      <c r="A92"/>
      <c r="B92"/>
      <c r="C92" s="91"/>
      <c r="D92" s="149" t="s">
        <v>5</v>
      </c>
      <c r="E92" s="149"/>
      <c r="F92" s="149"/>
      <c r="G92" s="12"/>
      <c r="H92" s="149" t="s">
        <v>5</v>
      </c>
      <c r="I92" s="149"/>
      <c r="J92" s="149"/>
    </row>
    <row r="93" spans="1:11" ht="22.5" customHeight="1">
      <c r="A93" s="87" t="s">
        <v>72</v>
      </c>
      <c r="B93" s="94" t="s">
        <v>7</v>
      </c>
      <c r="C93" s="91"/>
      <c r="D93" s="39">
        <v>2567</v>
      </c>
      <c r="E93" s="91"/>
      <c r="F93" s="39">
        <v>2566</v>
      </c>
      <c r="G93" s="12"/>
      <c r="H93" s="39">
        <v>2567</v>
      </c>
      <c r="I93" s="91"/>
      <c r="J93" s="39">
        <v>2566</v>
      </c>
    </row>
    <row r="94" spans="1:11" ht="22.5" customHeight="1">
      <c r="D94" s="12"/>
      <c r="F94" s="12"/>
      <c r="G94" s="12"/>
      <c r="H94" s="12"/>
      <c r="J94" s="12"/>
    </row>
    <row r="95" spans="1:11" ht="22.5" customHeight="1">
      <c r="A95" s="98" t="s">
        <v>73</v>
      </c>
      <c r="C95" s="86"/>
      <c r="D95" s="86"/>
      <c r="E95" s="86"/>
      <c r="F95" s="86"/>
      <c r="G95" s="86"/>
      <c r="H95" s="86"/>
      <c r="I95" s="86"/>
      <c r="J95" s="86"/>
    </row>
    <row r="96" spans="1:11" ht="22.5" customHeight="1">
      <c r="A96" s="93" t="s">
        <v>74</v>
      </c>
      <c r="C96" s="86"/>
      <c r="D96" s="86"/>
      <c r="E96" s="86"/>
      <c r="F96" s="86"/>
      <c r="G96" s="86"/>
      <c r="H96" s="86"/>
      <c r="I96" s="86"/>
      <c r="J96" s="86"/>
    </row>
    <row r="97" spans="1:11" ht="22.5" customHeight="1" thickBot="1">
      <c r="A97" s="93" t="s">
        <v>75</v>
      </c>
      <c r="C97" s="15"/>
      <c r="D97" s="119">
        <v>9093857</v>
      </c>
      <c r="E97" s="15"/>
      <c r="F97" s="119">
        <v>9093857</v>
      </c>
      <c r="G97" s="15"/>
      <c r="H97" s="56">
        <v>9093857</v>
      </c>
      <c r="I97" s="15"/>
      <c r="J97" s="119">
        <v>9093857</v>
      </c>
    </row>
    <row r="98" spans="1:11" ht="22.5" customHeight="1" thickTop="1">
      <c r="A98" s="93" t="s">
        <v>76</v>
      </c>
      <c r="C98" s="15"/>
      <c r="D98" s="8"/>
      <c r="E98" s="15"/>
      <c r="F98" s="8"/>
      <c r="G98" s="15"/>
      <c r="H98" s="9"/>
      <c r="I98" s="15"/>
      <c r="J98" s="9"/>
    </row>
    <row r="99" spans="1:11" ht="22.5" customHeight="1">
      <c r="A99" s="120" t="s">
        <v>77</v>
      </c>
      <c r="C99" s="15"/>
      <c r="D99" s="8">
        <v>8413569</v>
      </c>
      <c r="E99" s="15"/>
      <c r="F99" s="8">
        <v>8413569</v>
      </c>
      <c r="G99" s="15"/>
      <c r="H99" s="9">
        <v>8413569</v>
      </c>
      <c r="I99" s="15"/>
      <c r="J99" s="9">
        <v>8413569</v>
      </c>
      <c r="K99" s="92"/>
    </row>
    <row r="100" spans="1:11" ht="22.5" customHeight="1">
      <c r="A100" s="93" t="s">
        <v>78</v>
      </c>
      <c r="C100" s="35"/>
      <c r="D100" s="35"/>
      <c r="E100" s="35"/>
      <c r="F100" s="35"/>
      <c r="G100" s="35"/>
      <c r="H100" s="35"/>
      <c r="I100" s="35"/>
      <c r="J100" s="35"/>
    </row>
    <row r="101" spans="1:11" ht="22.5" customHeight="1">
      <c r="A101" s="93" t="s">
        <v>79</v>
      </c>
      <c r="B101" s="94">
        <v>22</v>
      </c>
      <c r="C101" s="15"/>
      <c r="D101" s="8">
        <v>56004025</v>
      </c>
      <c r="E101" s="15"/>
      <c r="F101" s="8">
        <v>56004025</v>
      </c>
      <c r="G101" s="15"/>
      <c r="H101" s="8">
        <v>55113998</v>
      </c>
      <c r="I101" s="15"/>
      <c r="J101" s="8">
        <v>55113998</v>
      </c>
    </row>
    <row r="102" spans="1:11" ht="22.5" customHeight="1">
      <c r="A102" s="93" t="s">
        <v>80</v>
      </c>
      <c r="C102" s="15"/>
      <c r="D102" s="8"/>
      <c r="E102" s="15"/>
      <c r="F102" s="8"/>
      <c r="G102" s="15"/>
      <c r="H102" s="9"/>
      <c r="I102" s="15"/>
      <c r="J102" s="9"/>
    </row>
    <row r="103" spans="1:11" ht="22.5" customHeight="1">
      <c r="A103" s="93" t="s">
        <v>81</v>
      </c>
      <c r="C103" s="15"/>
      <c r="D103" s="8">
        <v>3227739</v>
      </c>
      <c r="E103" s="15"/>
      <c r="F103" s="8">
        <v>5212858</v>
      </c>
      <c r="G103" s="15"/>
      <c r="H103" s="16">
        <v>0</v>
      </c>
      <c r="I103" s="15"/>
      <c r="J103" s="75">
        <v>0</v>
      </c>
    </row>
    <row r="104" spans="1:11" ht="22.5" customHeight="1">
      <c r="A104" s="93" t="s">
        <v>340</v>
      </c>
      <c r="C104" s="15"/>
      <c r="D104" s="8"/>
      <c r="E104" s="15"/>
      <c r="F104" s="8"/>
      <c r="G104" s="15"/>
      <c r="H104" s="19"/>
      <c r="I104" s="35"/>
      <c r="J104" s="19"/>
    </row>
    <row r="105" spans="1:11" ht="22.5" customHeight="1">
      <c r="A105" s="93" t="s">
        <v>82</v>
      </c>
      <c r="B105" s="94">
        <v>22</v>
      </c>
      <c r="C105" s="15"/>
      <c r="D105" s="8">
        <v>-9917</v>
      </c>
      <c r="E105" s="15"/>
      <c r="F105" s="8">
        <v>-9917</v>
      </c>
      <c r="G105" s="15"/>
      <c r="H105" s="15">
        <v>490423</v>
      </c>
      <c r="I105" s="15"/>
      <c r="J105" s="15">
        <v>490423</v>
      </c>
    </row>
    <row r="106" spans="1:11" ht="22.5" customHeight="1">
      <c r="A106" s="93" t="s">
        <v>83</v>
      </c>
      <c r="B106" s="94">
        <v>22</v>
      </c>
      <c r="C106" s="15"/>
      <c r="D106" s="35">
        <v>3621945</v>
      </c>
      <c r="E106" s="15"/>
      <c r="F106" s="35">
        <v>3621945</v>
      </c>
      <c r="G106" s="15"/>
      <c r="H106" s="9">
        <v>3470021</v>
      </c>
      <c r="I106" s="15"/>
      <c r="J106" s="9">
        <v>3470021</v>
      </c>
    </row>
    <row r="107" spans="1:11" ht="22.5" customHeight="1">
      <c r="A107" s="93" t="s">
        <v>84</v>
      </c>
      <c r="C107" s="15"/>
      <c r="D107" s="8"/>
      <c r="E107" s="15"/>
      <c r="F107" s="8"/>
      <c r="G107" s="15"/>
      <c r="H107" s="15"/>
      <c r="I107" s="15"/>
      <c r="J107" s="15"/>
    </row>
    <row r="108" spans="1:11" ht="22.5" customHeight="1">
      <c r="A108" s="93" t="s">
        <v>85</v>
      </c>
      <c r="B108" s="94">
        <v>22</v>
      </c>
      <c r="C108" s="15"/>
      <c r="D108" s="8"/>
      <c r="E108" s="15"/>
      <c r="F108" s="8"/>
      <c r="G108" s="15"/>
      <c r="H108" s="15"/>
      <c r="I108" s="15"/>
      <c r="J108" s="15"/>
    </row>
    <row r="109" spans="1:11" ht="22.5" customHeight="1">
      <c r="A109" s="93" t="s">
        <v>86</v>
      </c>
      <c r="C109" s="15"/>
      <c r="D109" s="8">
        <v>929166</v>
      </c>
      <c r="E109" s="15"/>
      <c r="F109" s="8">
        <v>929166</v>
      </c>
      <c r="G109" s="15"/>
      <c r="H109" s="8">
        <v>929166</v>
      </c>
      <c r="I109" s="15"/>
      <c r="J109" s="8">
        <v>929166</v>
      </c>
    </row>
    <row r="110" spans="1:11" ht="22.5" customHeight="1">
      <c r="A110" s="93" t="s">
        <v>87</v>
      </c>
      <c r="C110" s="15"/>
      <c r="D110" s="8">
        <v>3666565</v>
      </c>
      <c r="E110" s="15"/>
      <c r="F110" s="8">
        <v>3666565</v>
      </c>
      <c r="G110" s="15"/>
      <c r="H110" s="8">
        <v>3666565</v>
      </c>
      <c r="I110" s="15"/>
      <c r="J110" s="8">
        <v>3666565</v>
      </c>
    </row>
    <row r="111" spans="1:11" ht="22.5" customHeight="1">
      <c r="A111" s="93" t="s">
        <v>88</v>
      </c>
      <c r="C111" s="15"/>
      <c r="D111" s="8">
        <v>136528023</v>
      </c>
      <c r="E111" s="15"/>
      <c r="F111" s="8">
        <v>118690135</v>
      </c>
      <c r="G111" s="15"/>
      <c r="H111" s="53">
        <v>50556240</v>
      </c>
      <c r="I111" s="15"/>
      <c r="J111" s="53">
        <v>45651693</v>
      </c>
    </row>
    <row r="112" spans="1:11" ht="22.5" customHeight="1">
      <c r="A112" s="93" t="s">
        <v>89</v>
      </c>
      <c r="B112" s="94">
        <v>19</v>
      </c>
      <c r="C112" s="15"/>
      <c r="D112" s="8">
        <v>-8290076</v>
      </c>
      <c r="E112" s="15"/>
      <c r="F112" s="8">
        <v>-8287164</v>
      </c>
      <c r="G112" s="15"/>
      <c r="H112" s="53">
        <v>-3666565</v>
      </c>
      <c r="I112" s="15"/>
      <c r="J112" s="53">
        <v>-3666565</v>
      </c>
    </row>
    <row r="113" spans="1:10" ht="22.5" customHeight="1">
      <c r="A113" s="93" t="s">
        <v>90</v>
      </c>
      <c r="B113" s="94">
        <v>23</v>
      </c>
      <c r="C113" s="15"/>
      <c r="D113" s="8">
        <v>26932000</v>
      </c>
      <c r="E113" s="15"/>
      <c r="F113" s="8">
        <v>26932000</v>
      </c>
      <c r="G113" s="15"/>
      <c r="H113" s="53">
        <v>26932000</v>
      </c>
      <c r="I113" s="15"/>
      <c r="J113" s="53">
        <v>26932000</v>
      </c>
    </row>
    <row r="114" spans="1:10" ht="22.5" customHeight="1">
      <c r="A114" s="93" t="s">
        <v>91</v>
      </c>
      <c r="B114" s="94">
        <v>22</v>
      </c>
      <c r="C114" s="15"/>
      <c r="D114" s="31">
        <v>15017631</v>
      </c>
      <c r="E114" s="15"/>
      <c r="F114" s="31">
        <v>24243052</v>
      </c>
      <c r="G114" s="15"/>
      <c r="H114" s="110">
        <v>10022957</v>
      </c>
      <c r="I114" s="15"/>
      <c r="J114" s="110">
        <v>10036067</v>
      </c>
    </row>
    <row r="115" spans="1:10" s="2" customFormat="1" ht="22.5" customHeight="1">
      <c r="A115" s="14" t="s">
        <v>92</v>
      </c>
      <c r="B115" s="107"/>
      <c r="C115" s="5"/>
      <c r="D115" s="3">
        <f>SUM(D99:D114)</f>
        <v>246040670</v>
      </c>
      <c r="E115" s="5"/>
      <c r="F115" s="3">
        <f>SUM(F99:F114)</f>
        <v>239416234</v>
      </c>
      <c r="G115" s="5"/>
      <c r="H115" s="3">
        <f>SUM(H99:H114)</f>
        <v>155928374</v>
      </c>
      <c r="I115" s="5"/>
      <c r="J115" s="3">
        <f>SUM(J99:J114)</f>
        <v>151036937</v>
      </c>
    </row>
    <row r="116" spans="1:10" ht="22.5" customHeight="1">
      <c r="A116" s="93" t="s">
        <v>93</v>
      </c>
      <c r="B116" s="94">
        <v>10</v>
      </c>
      <c r="C116" s="15"/>
      <c r="D116" s="31">
        <v>47182872</v>
      </c>
      <c r="E116" s="15"/>
      <c r="F116" s="31">
        <v>45616861</v>
      </c>
      <c r="G116" s="15"/>
      <c r="H116" s="17">
        <v>0</v>
      </c>
      <c r="I116" s="15"/>
      <c r="J116" s="17">
        <v>0</v>
      </c>
    </row>
    <row r="117" spans="1:10" s="2" customFormat="1" ht="22.5" customHeight="1">
      <c r="A117" s="14" t="s">
        <v>94</v>
      </c>
      <c r="B117" s="94"/>
      <c r="C117" s="5"/>
      <c r="D117" s="41">
        <f>SUM(D115:D116)</f>
        <v>293223542</v>
      </c>
      <c r="E117" s="5"/>
      <c r="F117" s="41">
        <f>SUM(F115:F116)</f>
        <v>285033095</v>
      </c>
      <c r="G117" s="5"/>
      <c r="H117" s="41">
        <f>SUM(H115:H116)</f>
        <v>155928374</v>
      </c>
      <c r="I117" s="5"/>
      <c r="J117" s="41">
        <f>SUM(J115:J116)</f>
        <v>151036937</v>
      </c>
    </row>
    <row r="118" spans="1:10" ht="22.5" customHeight="1">
      <c r="A118" s="14"/>
      <c r="C118" s="15"/>
      <c r="D118" s="92"/>
      <c r="E118" s="15"/>
      <c r="F118" s="92"/>
      <c r="G118" s="15"/>
      <c r="H118" s="15"/>
      <c r="I118" s="15"/>
      <c r="J118" s="15"/>
    </row>
    <row r="119" spans="1:10" ht="22.5" customHeight="1" thickBot="1">
      <c r="A119" s="14" t="s">
        <v>95</v>
      </c>
      <c r="C119" s="5"/>
      <c r="D119" s="42">
        <f>+D87+D117</f>
        <v>876723931</v>
      </c>
      <c r="E119" s="5"/>
      <c r="F119" s="42">
        <f>+F87+F117</f>
        <v>887217852</v>
      </c>
      <c r="G119" s="5"/>
      <c r="H119" s="42">
        <f>+H87+H117</f>
        <v>328645862</v>
      </c>
      <c r="I119" s="5"/>
      <c r="J119" s="42">
        <f>+J87+J117</f>
        <v>306808198</v>
      </c>
    </row>
    <row r="120" spans="1:10" ht="22.5" customHeight="1" thickTop="1">
      <c r="D120" s="92"/>
      <c r="E120" s="92"/>
      <c r="F120" s="92"/>
      <c r="G120" s="92"/>
      <c r="H120" s="92"/>
      <c r="I120" s="92"/>
      <c r="J120" s="92"/>
    </row>
    <row r="121" spans="1:10" ht="22.5" customHeight="1">
      <c r="D121" s="40"/>
      <c r="E121" s="2"/>
      <c r="F121" s="40"/>
      <c r="G121" s="2"/>
      <c r="H121" s="40"/>
      <c r="I121" s="2"/>
      <c r="J121" s="40"/>
    </row>
    <row r="123" spans="1:10" ht="22.5" customHeight="1">
      <c r="D123" s="92"/>
    </row>
    <row r="124" spans="1:10" ht="22.5" customHeight="1">
      <c r="D124" s="92"/>
    </row>
  </sheetData>
  <mergeCells count="16">
    <mergeCell ref="D92:F92"/>
    <mergeCell ref="H92:J92"/>
    <mergeCell ref="D57:F57"/>
    <mergeCell ref="H57:J57"/>
    <mergeCell ref="D5:F5"/>
    <mergeCell ref="H5:J5"/>
    <mergeCell ref="D31:F31"/>
    <mergeCell ref="H31:J31"/>
    <mergeCell ref="D91:F91"/>
    <mergeCell ref="H91:J91"/>
    <mergeCell ref="D4:F4"/>
    <mergeCell ref="H4:J4"/>
    <mergeCell ref="D30:F30"/>
    <mergeCell ref="H30:J30"/>
    <mergeCell ref="D56:F56"/>
    <mergeCell ref="H56:J56"/>
  </mergeCells>
  <pageMargins left="0.8" right="0.8" top="0.48" bottom="0.5" header="0.5" footer="0.5"/>
  <pageSetup paperSize="9" scale="88" firstPageNumber="7" fitToHeight="0" orientation="portrait" useFirstPageNumber="1" r:id="rId1"/>
  <headerFooter>
    <oddFooter>&amp;L หมายเหตุประกอบงบการเงินเป็นส่วนหนึ่งของงบการเงินนี้
&amp;C&amp;14&amp;P</oddFooter>
  </headerFooter>
  <rowBreaks count="3" manualBreakCount="3">
    <brk id="26" max="13" man="1"/>
    <brk id="52" max="13" man="1"/>
    <brk id="87" max="16383" man="1"/>
  </rowBreaks>
  <customProperties>
    <customPr name="OrphanNamesChecke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104"/>
  <sheetViews>
    <sheetView view="pageBreakPreview" topLeftCell="A86" zoomScaleNormal="100" zoomScaleSheetLayoutView="100" workbookViewId="0">
      <selection activeCell="N83" sqref="N83"/>
    </sheetView>
  </sheetViews>
  <sheetFormatPr defaultColWidth="9.125" defaultRowHeight="22.5" customHeight="1"/>
  <cols>
    <col min="1" max="1" width="45.125" style="93" customWidth="1"/>
    <col min="2" max="2" width="10.125" style="94" bestFit="1" customWidth="1"/>
    <col min="3" max="3" width="1.125" customWidth="1"/>
    <col min="4" max="4" width="13" bestFit="1" customWidth="1"/>
    <col min="5" max="5" width="1.125" customWidth="1"/>
    <col min="6" max="6" width="13" bestFit="1" customWidth="1"/>
    <col min="7" max="7" width="1.125" customWidth="1"/>
    <col min="8" max="8" width="12.375" bestFit="1" customWidth="1"/>
    <col min="9" max="9" width="1.125" customWidth="1"/>
    <col min="10" max="10" width="12.375" bestFit="1" customWidth="1"/>
    <col min="11" max="11" width="10.375" style="49" bestFit="1" customWidth="1"/>
    <col min="12" max="12" width="12.75" bestFit="1" customWidth="1"/>
  </cols>
  <sheetData>
    <row r="1" spans="1:13" ht="22.5" customHeight="1">
      <c r="A1" s="87" t="s">
        <v>0</v>
      </c>
      <c r="B1" s="117"/>
      <c r="C1" s="118"/>
      <c r="D1" s="118"/>
      <c r="E1" s="118"/>
      <c r="F1" s="118"/>
      <c r="G1" s="118"/>
      <c r="H1" s="118"/>
      <c r="I1" s="118"/>
      <c r="J1" s="118"/>
    </row>
    <row r="2" spans="1:13" ht="22.5" customHeight="1">
      <c r="A2" s="87" t="s">
        <v>96</v>
      </c>
      <c r="B2" s="117"/>
      <c r="C2" s="118"/>
      <c r="D2" s="118"/>
      <c r="E2" s="118"/>
      <c r="F2" s="118"/>
      <c r="G2" s="118"/>
      <c r="H2" s="118"/>
      <c r="I2" s="118"/>
      <c r="J2" s="118"/>
    </row>
    <row r="3" spans="1:13" ht="22.35" customHeight="1">
      <c r="A3" s="87"/>
      <c r="B3" s="121"/>
      <c r="C3" s="118"/>
      <c r="D3" s="118"/>
      <c r="E3" s="118"/>
      <c r="F3" s="118"/>
      <c r="G3" s="118"/>
      <c r="H3" s="118"/>
      <c r="I3" s="118"/>
      <c r="J3" s="10" t="s">
        <v>2</v>
      </c>
    </row>
    <row r="4" spans="1:13" s="125" customFormat="1" ht="22.35" customHeight="1">
      <c r="A4" s="122"/>
      <c r="B4" s="123"/>
      <c r="C4" s="123"/>
      <c r="D4" s="151" t="s">
        <v>3</v>
      </c>
      <c r="E4" s="151"/>
      <c r="F4" s="151"/>
      <c r="G4" s="124"/>
      <c r="H4" s="151" t="s">
        <v>4</v>
      </c>
      <c r="I4" s="151"/>
      <c r="J4" s="151"/>
      <c r="K4" s="57"/>
    </row>
    <row r="5" spans="1:13" ht="22.35" customHeight="1">
      <c r="A5" s="87"/>
      <c r="C5" s="94"/>
      <c r="D5" s="149" t="s">
        <v>97</v>
      </c>
      <c r="E5" s="149"/>
      <c r="F5" s="149"/>
      <c r="H5" s="149" t="s">
        <v>97</v>
      </c>
      <c r="I5" s="149"/>
      <c r="J5" s="149"/>
    </row>
    <row r="6" spans="1:13" s="125" customFormat="1" ht="22.35" customHeight="1">
      <c r="A6" s="122"/>
      <c r="B6" s="123"/>
      <c r="C6" s="123"/>
      <c r="D6" s="152" t="s">
        <v>98</v>
      </c>
      <c r="E6" s="152"/>
      <c r="F6" s="152"/>
      <c r="G6" s="126"/>
      <c r="H6" s="152" t="s">
        <v>98</v>
      </c>
      <c r="I6" s="152"/>
      <c r="J6" s="152"/>
      <c r="K6" s="57"/>
    </row>
    <row r="7" spans="1:13" ht="22.35" customHeight="1">
      <c r="A7" s="87"/>
      <c r="B7" s="94" t="s">
        <v>7</v>
      </c>
      <c r="C7" s="91"/>
      <c r="D7" s="39">
        <v>2567</v>
      </c>
      <c r="E7" s="91"/>
      <c r="F7" s="39">
        <v>2566</v>
      </c>
      <c r="G7" s="12"/>
      <c r="H7" s="39">
        <v>2567</v>
      </c>
      <c r="I7" s="91"/>
      <c r="J7" s="39">
        <v>2566</v>
      </c>
    </row>
    <row r="8" spans="1:13" ht="22.35" customHeight="1">
      <c r="A8"/>
      <c r="C8" s="15"/>
      <c r="D8" s="15"/>
      <c r="E8" s="15"/>
      <c r="F8" s="15"/>
      <c r="G8" s="15"/>
      <c r="H8" s="15"/>
      <c r="I8" s="15"/>
      <c r="J8" s="15"/>
    </row>
    <row r="9" spans="1:13" ht="22.35" customHeight="1">
      <c r="A9" s="127" t="s">
        <v>99</v>
      </c>
      <c r="C9" s="15"/>
      <c r="D9" s="15"/>
      <c r="E9" s="15"/>
      <c r="F9" s="15"/>
      <c r="G9" s="15"/>
      <c r="H9" s="15"/>
      <c r="I9" s="15"/>
      <c r="J9" s="15"/>
    </row>
    <row r="10" spans="1:13" ht="22.35" customHeight="1">
      <c r="A10" s="93" t="s">
        <v>100</v>
      </c>
      <c r="B10" s="94">
        <v>24</v>
      </c>
      <c r="C10" s="15"/>
      <c r="D10" s="86">
        <v>580747250</v>
      </c>
      <c r="E10" s="15"/>
      <c r="F10" s="86">
        <v>585844121</v>
      </c>
      <c r="G10" s="15"/>
      <c r="H10" s="15">
        <v>23249507</v>
      </c>
      <c r="I10" s="15"/>
      <c r="J10" s="15">
        <v>26702903</v>
      </c>
      <c r="L10" s="67"/>
      <c r="M10" s="86"/>
    </row>
    <row r="11" spans="1:13" ht="22.35" customHeight="1">
      <c r="A11" s="93" t="s">
        <v>101</v>
      </c>
      <c r="C11" s="15"/>
      <c r="D11" s="86">
        <v>1866782</v>
      </c>
      <c r="E11" s="15"/>
      <c r="F11" s="86">
        <v>1158029</v>
      </c>
      <c r="G11" s="15"/>
      <c r="H11" s="8">
        <v>1142371</v>
      </c>
      <c r="I11" s="15"/>
      <c r="J11" s="8">
        <v>637246</v>
      </c>
      <c r="L11" s="67"/>
      <c r="M11" s="86"/>
    </row>
    <row r="12" spans="1:13" ht="22.35" customHeight="1">
      <c r="A12" s="93" t="s">
        <v>102</v>
      </c>
      <c r="C12" s="15"/>
      <c r="D12" s="86">
        <v>30854</v>
      </c>
      <c r="E12" s="15"/>
      <c r="F12" s="86">
        <v>12169</v>
      </c>
      <c r="G12" s="15"/>
      <c r="H12" s="8">
        <v>13828655</v>
      </c>
      <c r="I12" s="15"/>
      <c r="J12" s="8">
        <v>8242678</v>
      </c>
      <c r="M12" s="86"/>
    </row>
    <row r="13" spans="1:13" ht="22.35" customHeight="1">
      <c r="A13" s="93" t="s">
        <v>103</v>
      </c>
      <c r="C13" s="96"/>
      <c r="D13" s="9">
        <v>161640</v>
      </c>
      <c r="E13" s="96"/>
      <c r="F13" s="9">
        <v>7878753</v>
      </c>
      <c r="G13" s="15"/>
      <c r="H13" s="16">
        <v>636699</v>
      </c>
      <c r="I13" s="15"/>
      <c r="J13" s="16">
        <v>2158883</v>
      </c>
      <c r="M13" s="86"/>
    </row>
    <row r="14" spans="1:13" ht="22.35" customHeight="1">
      <c r="A14" s="93" t="s">
        <v>104</v>
      </c>
      <c r="C14" s="96"/>
      <c r="D14" s="9"/>
      <c r="E14" s="96"/>
      <c r="F14" s="9"/>
      <c r="G14" s="15"/>
      <c r="H14" s="16"/>
      <c r="I14" s="15"/>
      <c r="J14" s="16"/>
      <c r="M14" s="86"/>
    </row>
    <row r="15" spans="1:13" ht="22.35" customHeight="1">
      <c r="A15" s="93" t="s">
        <v>105</v>
      </c>
      <c r="B15" s="94">
        <v>13</v>
      </c>
      <c r="C15" s="96"/>
      <c r="D15" s="9">
        <v>162855</v>
      </c>
      <c r="E15" s="96"/>
      <c r="F15" s="16">
        <v>0</v>
      </c>
      <c r="G15" s="15"/>
      <c r="H15" s="16">
        <v>18985</v>
      </c>
      <c r="I15" s="15"/>
      <c r="J15" s="16">
        <v>0</v>
      </c>
      <c r="M15" s="86"/>
    </row>
    <row r="16" spans="1:13" ht="22.35" customHeight="1">
      <c r="A16" s="93" t="s">
        <v>106</v>
      </c>
      <c r="C16" s="15"/>
      <c r="D16" s="86">
        <v>547389</v>
      </c>
      <c r="E16" s="15"/>
      <c r="F16" s="86">
        <v>1023182</v>
      </c>
      <c r="G16" s="15"/>
      <c r="H16" s="16">
        <v>7640</v>
      </c>
      <c r="I16" s="15"/>
      <c r="J16" s="16">
        <v>296266</v>
      </c>
      <c r="M16" s="86"/>
    </row>
    <row r="17" spans="1:15" ht="22.35" customHeight="1">
      <c r="A17" s="93" t="s">
        <v>107</v>
      </c>
      <c r="C17" s="15"/>
      <c r="D17" s="86">
        <v>2822921</v>
      </c>
      <c r="E17" s="15"/>
      <c r="F17" s="86">
        <v>3772463</v>
      </c>
      <c r="G17" s="15"/>
      <c r="H17" s="15">
        <v>321621</v>
      </c>
      <c r="I17" s="15"/>
      <c r="J17" s="15">
        <v>298186</v>
      </c>
      <c r="K17" s="58"/>
      <c r="L17" s="108"/>
      <c r="M17" s="86"/>
    </row>
    <row r="18" spans="1:15" ht="22.35" customHeight="1">
      <c r="A18" s="14" t="s">
        <v>108</v>
      </c>
      <c r="B18" s="107"/>
      <c r="C18" s="5"/>
      <c r="D18" s="128">
        <f>SUM(D10:D17)</f>
        <v>586339691</v>
      </c>
      <c r="E18" s="5"/>
      <c r="F18" s="128">
        <f>SUM(F10:F17)</f>
        <v>599688717</v>
      </c>
      <c r="G18" s="5"/>
      <c r="H18" s="128">
        <f>SUM(H10:H17)</f>
        <v>39205478</v>
      </c>
      <c r="I18" s="5"/>
      <c r="J18" s="128">
        <f>SUM(J10:J17)</f>
        <v>38336162</v>
      </c>
      <c r="L18" s="92"/>
    </row>
    <row r="19" spans="1:15" ht="11.1" customHeight="1">
      <c r="A19" s="150"/>
      <c r="B19" s="150"/>
      <c r="C19" s="15"/>
      <c r="D19" s="15"/>
      <c r="E19" s="15"/>
      <c r="F19" s="15"/>
      <c r="G19" s="15"/>
      <c r="H19" s="15"/>
      <c r="I19" s="15"/>
      <c r="J19" s="15"/>
    </row>
    <row r="20" spans="1:15" ht="22.35" customHeight="1">
      <c r="A20" s="98" t="s">
        <v>109</v>
      </c>
      <c r="C20" s="15"/>
      <c r="D20" s="15"/>
      <c r="E20" s="15"/>
      <c r="F20" s="15"/>
      <c r="G20" s="15"/>
      <c r="H20" s="15"/>
      <c r="I20" s="15"/>
      <c r="J20" s="15"/>
    </row>
    <row r="21" spans="1:15" ht="22.35" customHeight="1">
      <c r="A21" s="93" t="s">
        <v>110</v>
      </c>
      <c r="B21" s="94" t="s">
        <v>111</v>
      </c>
      <c r="C21" s="15"/>
      <c r="D21" s="86">
        <v>495704209</v>
      </c>
      <c r="E21" s="15"/>
      <c r="F21" s="86">
        <v>529137815</v>
      </c>
      <c r="G21" s="8"/>
      <c r="H21" s="8">
        <v>21612299</v>
      </c>
      <c r="I21" s="8"/>
      <c r="J21" s="8">
        <v>25082168</v>
      </c>
      <c r="L21" s="58"/>
      <c r="M21" s="58"/>
      <c r="N21" s="58"/>
      <c r="O21" s="58"/>
    </row>
    <row r="22" spans="1:15" ht="22.35" customHeight="1">
      <c r="A22" s="93" t="s">
        <v>112</v>
      </c>
      <c r="B22" s="94" t="s">
        <v>113</v>
      </c>
      <c r="C22" s="15"/>
      <c r="D22" s="86">
        <v>17685037</v>
      </c>
      <c r="E22" s="15"/>
      <c r="F22" s="86">
        <v>19142564</v>
      </c>
      <c r="G22" s="8"/>
      <c r="H22" s="8">
        <v>1068772</v>
      </c>
      <c r="I22" s="8"/>
      <c r="J22" s="8">
        <v>1177031</v>
      </c>
      <c r="M22" s="86"/>
    </row>
    <row r="23" spans="1:15" ht="22.35" customHeight="1">
      <c r="A23" s="93" t="s">
        <v>114</v>
      </c>
      <c r="B23" s="94">
        <v>26</v>
      </c>
      <c r="C23" s="15"/>
      <c r="D23" s="9">
        <v>32749258</v>
      </c>
      <c r="E23" s="15"/>
      <c r="F23" s="9">
        <v>32238180</v>
      </c>
      <c r="G23" s="8"/>
      <c r="H23" s="8">
        <v>2396953</v>
      </c>
      <c r="I23" s="8"/>
      <c r="J23" s="8">
        <v>2521452</v>
      </c>
      <c r="M23" s="86"/>
    </row>
    <row r="24" spans="1:15" ht="22.35" customHeight="1">
      <c r="A24" s="93" t="s">
        <v>115</v>
      </c>
      <c r="C24" s="15"/>
      <c r="E24" s="15"/>
      <c r="G24" s="15"/>
      <c r="H24" s="15"/>
      <c r="I24" s="15"/>
      <c r="J24" s="15"/>
      <c r="M24" s="86"/>
    </row>
    <row r="25" spans="1:15" ht="22.35" customHeight="1">
      <c r="A25" s="93" t="s">
        <v>116</v>
      </c>
      <c r="B25" s="94">
        <v>8</v>
      </c>
      <c r="C25" s="15"/>
      <c r="D25" s="16">
        <v>-2362457</v>
      </c>
      <c r="E25" s="15"/>
      <c r="F25" s="16">
        <v>-724149</v>
      </c>
      <c r="G25" s="15"/>
      <c r="H25" s="16">
        <v>0</v>
      </c>
      <c r="I25" s="15"/>
      <c r="J25" s="16">
        <v>0</v>
      </c>
      <c r="M25" s="86"/>
    </row>
    <row r="26" spans="1:15" ht="22.35" customHeight="1">
      <c r="A26" s="93" t="s">
        <v>117</v>
      </c>
      <c r="B26" s="94" t="s">
        <v>118</v>
      </c>
      <c r="C26" s="15"/>
      <c r="D26" s="16">
        <v>2624654</v>
      </c>
      <c r="E26" s="15"/>
      <c r="F26" s="16">
        <v>908754</v>
      </c>
      <c r="G26" s="8"/>
      <c r="H26" s="16">
        <v>61787</v>
      </c>
      <c r="I26" s="8"/>
      <c r="J26" s="16">
        <v>4438797</v>
      </c>
      <c r="M26" s="86"/>
    </row>
    <row r="27" spans="1:15" ht="22.35" customHeight="1">
      <c r="A27" s="93" t="s">
        <v>119</v>
      </c>
      <c r="B27" s="94">
        <v>11</v>
      </c>
      <c r="C27" s="15"/>
      <c r="D27" s="16">
        <v>90767</v>
      </c>
      <c r="E27" s="15"/>
      <c r="F27" s="16">
        <v>0</v>
      </c>
      <c r="G27" s="8"/>
      <c r="H27" s="16">
        <v>0</v>
      </c>
      <c r="I27" s="8"/>
      <c r="J27" s="16">
        <v>0</v>
      </c>
      <c r="M27" s="86"/>
    </row>
    <row r="28" spans="1:15" ht="22.35" customHeight="1">
      <c r="A28" s="93" t="s">
        <v>120</v>
      </c>
      <c r="B28" s="94">
        <v>15</v>
      </c>
      <c r="C28" s="15"/>
      <c r="D28" s="16">
        <v>3148571</v>
      </c>
      <c r="E28" s="15"/>
      <c r="F28" s="16">
        <v>2969614</v>
      </c>
      <c r="G28" s="8"/>
      <c r="H28" s="8">
        <v>25386</v>
      </c>
      <c r="I28" s="8"/>
      <c r="J28" s="8">
        <v>26365</v>
      </c>
      <c r="M28" s="86"/>
    </row>
    <row r="29" spans="1:15" ht="22.35" customHeight="1">
      <c r="A29" s="93" t="s">
        <v>121</v>
      </c>
      <c r="D29" s="31">
        <v>21426456</v>
      </c>
      <c r="F29" s="31">
        <v>22536879</v>
      </c>
      <c r="G29" s="8"/>
      <c r="H29" s="31">
        <v>5764687</v>
      </c>
      <c r="I29" s="8"/>
      <c r="J29" s="31">
        <v>5731555</v>
      </c>
      <c r="M29" s="86"/>
    </row>
    <row r="30" spans="1:15" ht="22.35" customHeight="1">
      <c r="A30" s="14" t="s">
        <v>122</v>
      </c>
      <c r="B30" s="107"/>
      <c r="C30" s="5"/>
      <c r="D30" s="129">
        <f>SUM(D21:D29)</f>
        <v>571066495</v>
      </c>
      <c r="E30" s="5"/>
      <c r="F30" s="129">
        <f>SUM(F21:F29)</f>
        <v>606209657</v>
      </c>
      <c r="G30" s="5"/>
      <c r="H30" s="129">
        <f>SUM(H21:H29)</f>
        <v>30929884</v>
      </c>
      <c r="I30" s="5"/>
      <c r="J30" s="129">
        <f>SUM(J21:J29)</f>
        <v>38977368</v>
      </c>
    </row>
    <row r="31" spans="1:15" ht="11.85" customHeight="1">
      <c r="A31" s="14"/>
      <c r="B31" s="107"/>
      <c r="C31" s="5"/>
      <c r="E31" s="5"/>
      <c r="G31" s="5"/>
      <c r="H31" s="5"/>
      <c r="I31" s="5"/>
      <c r="J31" s="5"/>
    </row>
    <row r="32" spans="1:15" ht="22.35" customHeight="1">
      <c r="A32" s="93" t="s">
        <v>123</v>
      </c>
      <c r="C32" s="15"/>
    </row>
    <row r="33" spans="1:14" ht="22.35" customHeight="1">
      <c r="A33" s="93" t="s">
        <v>124</v>
      </c>
      <c r="B33" s="94" t="s">
        <v>125</v>
      </c>
      <c r="C33" s="15"/>
      <c r="D33" s="130">
        <v>12698902</v>
      </c>
      <c r="E33" s="15"/>
      <c r="F33" s="130">
        <v>4590349</v>
      </c>
      <c r="G33" s="3"/>
      <c r="H33" s="17">
        <v>0</v>
      </c>
      <c r="I33" s="6"/>
      <c r="J33" s="17">
        <v>0</v>
      </c>
    </row>
    <row r="34" spans="1:14" ht="22.35" customHeight="1">
      <c r="A34" s="14" t="s">
        <v>126</v>
      </c>
      <c r="C34" s="15"/>
      <c r="D34" s="5">
        <f>D18-D30+D33</f>
        <v>27972098</v>
      </c>
      <c r="E34" s="15"/>
      <c r="F34" s="5">
        <f>F18-F30+F33</f>
        <v>-1930591</v>
      </c>
      <c r="G34" s="5"/>
      <c r="H34" s="5">
        <f>H18-H30+H33</f>
        <v>8275594</v>
      </c>
      <c r="I34" s="5"/>
      <c r="J34" s="5">
        <f>J18-J30+J33</f>
        <v>-641206</v>
      </c>
    </row>
    <row r="35" spans="1:14" ht="22.35" customHeight="1">
      <c r="A35" s="93" t="s">
        <v>127</v>
      </c>
      <c r="B35" s="94">
        <v>27</v>
      </c>
      <c r="C35" s="15"/>
      <c r="D35" s="31">
        <v>5672645</v>
      </c>
      <c r="E35" s="15"/>
      <c r="F35" s="31">
        <v>600302</v>
      </c>
      <c r="G35" s="8"/>
      <c r="H35" s="31">
        <v>-978623</v>
      </c>
      <c r="I35" s="8"/>
      <c r="J35" s="31">
        <v>-789815</v>
      </c>
    </row>
    <row r="36" spans="1:14" ht="22.35" customHeight="1" thickBot="1">
      <c r="A36" s="14" t="s">
        <v>128</v>
      </c>
      <c r="C36" s="5"/>
      <c r="D36" s="131">
        <f>D34-D35</f>
        <v>22299453</v>
      </c>
      <c r="E36" s="5"/>
      <c r="F36" s="131">
        <f>F34-F35</f>
        <v>-2530893</v>
      </c>
      <c r="G36" s="5"/>
      <c r="H36" s="131">
        <f>H34-H35</f>
        <v>9254217</v>
      </c>
      <c r="I36" s="5"/>
      <c r="J36" s="131">
        <f>J34-J35</f>
        <v>148609</v>
      </c>
      <c r="L36" s="92"/>
    </row>
    <row r="37" spans="1:14" ht="22.5" customHeight="1" thickTop="1">
      <c r="A37" s="87" t="s">
        <v>0</v>
      </c>
      <c r="B37"/>
    </row>
    <row r="38" spans="1:14" ht="22.5" customHeight="1">
      <c r="A38" s="87" t="s">
        <v>96</v>
      </c>
      <c r="B38"/>
      <c r="D38" s="15"/>
      <c r="F38" s="15"/>
    </row>
    <row r="39" spans="1:14" ht="22.5" customHeight="1">
      <c r="A39" s="121"/>
      <c r="B39" s="121"/>
      <c r="C39" s="118"/>
      <c r="D39" s="118"/>
      <c r="E39" s="118"/>
      <c r="F39" s="118"/>
      <c r="G39" s="118"/>
      <c r="H39" s="118"/>
      <c r="I39" s="118"/>
      <c r="J39" s="10" t="s">
        <v>2</v>
      </c>
    </row>
    <row r="40" spans="1:14" ht="22.5" customHeight="1">
      <c r="A40" s="121"/>
      <c r="C40" s="94"/>
      <c r="D40" s="148" t="s">
        <v>3</v>
      </c>
      <c r="E40" s="148"/>
      <c r="F40" s="148"/>
      <c r="G40" s="105"/>
      <c r="H40" s="148" t="s">
        <v>4</v>
      </c>
      <c r="I40" s="148"/>
      <c r="J40" s="148"/>
    </row>
    <row r="41" spans="1:14" ht="26.25" customHeight="1">
      <c r="A41" s="87"/>
      <c r="C41" s="94"/>
      <c r="D41" s="149" t="s">
        <v>97</v>
      </c>
      <c r="E41" s="149"/>
      <c r="F41" s="149"/>
      <c r="H41" s="149" t="s">
        <v>97</v>
      </c>
      <c r="I41" s="149"/>
      <c r="J41" s="149"/>
    </row>
    <row r="42" spans="1:14" ht="22.5" customHeight="1">
      <c r="A42" s="121"/>
      <c r="C42" s="94"/>
      <c r="D42" s="153" t="s">
        <v>98</v>
      </c>
      <c r="E42" s="153"/>
      <c r="F42" s="153"/>
      <c r="G42" s="12"/>
      <c r="H42" s="153" t="s">
        <v>98</v>
      </c>
      <c r="I42" s="153"/>
      <c r="J42" s="153"/>
    </row>
    <row r="43" spans="1:14" ht="22.5" customHeight="1">
      <c r="A43" s="121"/>
      <c r="B43" s="94" t="s">
        <v>7</v>
      </c>
      <c r="C43" s="91"/>
      <c r="D43" s="39">
        <v>2567</v>
      </c>
      <c r="E43" s="91"/>
      <c r="F43" s="39">
        <v>2566</v>
      </c>
      <c r="G43" s="12"/>
      <c r="H43" s="39">
        <v>2567</v>
      </c>
      <c r="I43" s="91"/>
      <c r="J43" s="39">
        <v>2566</v>
      </c>
    </row>
    <row r="44" spans="1:14" ht="22.5" customHeight="1">
      <c r="A44" s="14"/>
      <c r="C44" s="15"/>
      <c r="D44" s="15"/>
      <c r="E44" s="15"/>
      <c r="F44" s="12"/>
      <c r="G44" s="15"/>
      <c r="H44" s="15"/>
      <c r="I44" s="15"/>
      <c r="J44" s="12"/>
    </row>
    <row r="45" spans="1:14" ht="22.5" customHeight="1">
      <c r="A45" s="14" t="s">
        <v>129</v>
      </c>
      <c r="C45" s="15"/>
      <c r="D45" s="15"/>
      <c r="E45" s="15"/>
      <c r="F45" s="15"/>
      <c r="G45" s="15"/>
      <c r="H45" s="15"/>
      <c r="I45" s="15"/>
      <c r="J45" s="15"/>
    </row>
    <row r="46" spans="1:14" ht="22.5" customHeight="1">
      <c r="A46" s="93" t="s">
        <v>130</v>
      </c>
      <c r="C46" s="15"/>
      <c r="D46" s="15">
        <v>19558133</v>
      </c>
      <c r="E46" s="15"/>
      <c r="F46" s="15">
        <v>-5207348</v>
      </c>
      <c r="G46" s="8"/>
      <c r="H46" s="53">
        <v>9254217</v>
      </c>
      <c r="I46" s="8"/>
      <c r="J46" s="53">
        <v>148609</v>
      </c>
    </row>
    <row r="47" spans="1:14" ht="22.5" customHeight="1">
      <c r="A47" t="s">
        <v>131</v>
      </c>
      <c r="C47" s="15"/>
      <c r="D47" s="110">
        <v>2741320</v>
      </c>
      <c r="E47" s="15"/>
      <c r="F47" s="110">
        <v>2676455</v>
      </c>
      <c r="G47" s="8"/>
      <c r="H47" s="17">
        <v>0</v>
      </c>
      <c r="I47" s="8"/>
      <c r="J47" s="17">
        <v>0</v>
      </c>
    </row>
    <row r="48" spans="1:14" ht="22.5" customHeight="1" thickBot="1">
      <c r="A48" s="14" t="s">
        <v>128</v>
      </c>
      <c r="C48" s="5"/>
      <c r="D48" s="132">
        <f>SUM(D46:D47)</f>
        <v>22299453</v>
      </c>
      <c r="E48" s="5"/>
      <c r="F48" s="132">
        <f>SUM(F46:F47)</f>
        <v>-2530893</v>
      </c>
      <c r="G48" s="5"/>
      <c r="H48" s="132">
        <f>SUM(H46:H47)</f>
        <v>9254217</v>
      </c>
      <c r="I48" s="5"/>
      <c r="J48" s="132">
        <f>SUM(J46:J47)</f>
        <v>148609</v>
      </c>
      <c r="K48" s="59"/>
      <c r="L48" s="60"/>
      <c r="M48" s="60"/>
      <c r="N48" s="60"/>
    </row>
    <row r="49" spans="1:12" ht="22.5" customHeight="1" thickTop="1">
      <c r="A49" s="14"/>
      <c r="C49" s="5"/>
      <c r="D49" s="5"/>
      <c r="E49" s="5"/>
      <c r="F49" s="5"/>
      <c r="G49" s="5"/>
      <c r="H49" s="5"/>
      <c r="I49" s="5"/>
      <c r="J49" s="5"/>
    </row>
    <row r="50" spans="1:12" ht="22.5" customHeight="1">
      <c r="A50" s="14" t="s">
        <v>132</v>
      </c>
      <c r="C50" s="5"/>
      <c r="D50" s="5"/>
      <c r="E50" s="5"/>
      <c r="F50" s="5"/>
      <c r="G50" s="5"/>
      <c r="H50" s="5"/>
      <c r="I50" s="5"/>
      <c r="J50" s="5"/>
    </row>
    <row r="51" spans="1:12" ht="26.25" customHeight="1" thickBot="1">
      <c r="A51" s="14" t="s">
        <v>133</v>
      </c>
      <c r="B51" s="94">
        <v>28</v>
      </c>
      <c r="C51" s="15"/>
      <c r="D51" s="28">
        <v>2.39</v>
      </c>
      <c r="E51" s="15"/>
      <c r="F51" s="28">
        <v>-0.75</v>
      </c>
      <c r="G51" s="6"/>
      <c r="H51" s="28">
        <v>0.99</v>
      </c>
      <c r="I51" s="6"/>
      <c r="J51" s="28">
        <v>-0.06</v>
      </c>
    </row>
    <row r="52" spans="1:12" ht="19.5" customHeight="1" thickTop="1">
      <c r="A52" s="87" t="s">
        <v>0</v>
      </c>
      <c r="B52" s="117"/>
      <c r="C52" s="118"/>
      <c r="D52" s="118"/>
      <c r="E52" s="118"/>
      <c r="F52" s="118"/>
      <c r="G52" s="118"/>
      <c r="H52" s="16"/>
      <c r="I52" s="16"/>
      <c r="J52" s="16"/>
    </row>
    <row r="53" spans="1:12" ht="19.5" customHeight="1">
      <c r="A53" s="87" t="s">
        <v>134</v>
      </c>
      <c r="B53" s="117"/>
      <c r="C53" s="118"/>
      <c r="D53" s="118"/>
      <c r="E53" s="118"/>
      <c r="F53" s="118"/>
      <c r="G53" s="118"/>
      <c r="H53" s="154"/>
      <c r="I53" s="154"/>
      <c r="J53" s="154"/>
    </row>
    <row r="54" spans="1:12" ht="19.5" customHeight="1">
      <c r="A54" s="121"/>
      <c r="B54" s="121"/>
      <c r="C54" s="118"/>
      <c r="D54" s="118"/>
      <c r="E54" s="118"/>
      <c r="F54" s="118"/>
      <c r="G54" s="118"/>
      <c r="H54" s="118"/>
      <c r="I54" s="118"/>
      <c r="J54" s="10" t="s">
        <v>2</v>
      </c>
    </row>
    <row r="55" spans="1:12" ht="22.5" customHeight="1">
      <c r="A55" s="121"/>
      <c r="C55" s="94"/>
      <c r="D55" s="148" t="s">
        <v>3</v>
      </c>
      <c r="E55" s="148"/>
      <c r="F55" s="148"/>
      <c r="G55" s="105"/>
      <c r="H55" s="148" t="s">
        <v>4</v>
      </c>
      <c r="I55" s="148"/>
      <c r="J55" s="148"/>
    </row>
    <row r="56" spans="1:12" ht="26.25" customHeight="1">
      <c r="A56" s="87"/>
      <c r="C56" s="94"/>
      <c r="D56" s="149" t="s">
        <v>97</v>
      </c>
      <c r="E56" s="149"/>
      <c r="F56" s="149"/>
      <c r="H56" s="149" t="s">
        <v>97</v>
      </c>
      <c r="I56" s="149"/>
      <c r="J56" s="149"/>
    </row>
    <row r="57" spans="1:12" ht="19.5" customHeight="1">
      <c r="A57" s="121"/>
      <c r="C57" s="94"/>
      <c r="D57" s="153" t="s">
        <v>98</v>
      </c>
      <c r="E57" s="153"/>
      <c r="F57" s="153"/>
      <c r="G57" s="12"/>
      <c r="H57" s="153" t="s">
        <v>98</v>
      </c>
      <c r="I57" s="153"/>
      <c r="J57" s="153"/>
    </row>
    <row r="58" spans="1:12" ht="19.5" customHeight="1">
      <c r="A58" s="121"/>
      <c r="B58" s="94" t="s">
        <v>7</v>
      </c>
      <c r="C58" s="91"/>
      <c r="D58" s="39">
        <v>2567</v>
      </c>
      <c r="E58" s="91"/>
      <c r="F58" s="39">
        <v>2566</v>
      </c>
      <c r="G58" s="12"/>
      <c r="H58" s="39">
        <v>2567</v>
      </c>
      <c r="I58" s="91"/>
      <c r="J58" s="39">
        <v>2566</v>
      </c>
    </row>
    <row r="59" spans="1:12" ht="9.6" customHeight="1">
      <c r="A59" s="121"/>
      <c r="B59" s="121"/>
      <c r="C59" s="118"/>
      <c r="D59" s="118"/>
      <c r="E59" s="118"/>
      <c r="F59" s="12"/>
      <c r="G59" s="15"/>
      <c r="H59" s="15"/>
      <c r="I59" s="15"/>
      <c r="J59" s="12"/>
    </row>
    <row r="60" spans="1:12" ht="22.2">
      <c r="A60" s="14" t="s">
        <v>128</v>
      </c>
      <c r="D60" s="5">
        <f>D48</f>
        <v>22299453</v>
      </c>
      <c r="E60" s="2"/>
      <c r="F60" s="5">
        <f>F48</f>
        <v>-2530893</v>
      </c>
      <c r="G60" s="2"/>
      <c r="H60" s="5">
        <f>H48</f>
        <v>9254217</v>
      </c>
      <c r="I60" s="2"/>
      <c r="J60" s="5">
        <f>J48</f>
        <v>148609</v>
      </c>
      <c r="L60" s="15"/>
    </row>
    <row r="61" spans="1:12" ht="6" customHeight="1"/>
    <row r="62" spans="1:12" ht="22.2">
      <c r="A62" s="14" t="s">
        <v>135</v>
      </c>
    </row>
    <row r="63" spans="1:12" ht="22.2">
      <c r="A63" s="98" t="s">
        <v>136</v>
      </c>
    </row>
    <row r="64" spans="1:12" ht="22.2">
      <c r="A64" s="98" t="s">
        <v>137</v>
      </c>
    </row>
    <row r="65" spans="1:13" ht="21.6">
      <c r="A65" s="93" t="s">
        <v>138</v>
      </c>
      <c r="D65" s="8">
        <v>-12045790</v>
      </c>
      <c r="F65" s="8">
        <v>-10807591</v>
      </c>
      <c r="H65" s="30">
        <v>0</v>
      </c>
      <c r="J65" s="30">
        <v>0</v>
      </c>
    </row>
    <row r="66" spans="1:13" ht="21.6">
      <c r="A66" s="93" t="s">
        <v>139</v>
      </c>
      <c r="D66" s="8">
        <v>-346119</v>
      </c>
      <c r="F66" s="8">
        <v>-1244196</v>
      </c>
      <c r="H66" s="30">
        <v>-3587</v>
      </c>
      <c r="J66" s="30">
        <v>-7859</v>
      </c>
    </row>
    <row r="67" spans="1:13" ht="23.1" customHeight="1">
      <c r="A67" s="93" t="s">
        <v>140</v>
      </c>
    </row>
    <row r="68" spans="1:13" ht="23.1" customHeight="1">
      <c r="A68" s="93" t="s">
        <v>141</v>
      </c>
      <c r="D68" s="16">
        <v>0</v>
      </c>
      <c r="F68" s="61">
        <v>-99289</v>
      </c>
      <c r="H68" s="16">
        <v>0</v>
      </c>
      <c r="J68" s="16">
        <v>0</v>
      </c>
    </row>
    <row r="69" spans="1:13" ht="21.6">
      <c r="A69" s="93" t="s">
        <v>346</v>
      </c>
      <c r="D69" s="8"/>
      <c r="F69" s="8"/>
      <c r="H69" s="30"/>
      <c r="J69" s="30"/>
    </row>
    <row r="70" spans="1:13" ht="21.6">
      <c r="A70" s="133" t="s">
        <v>142</v>
      </c>
      <c r="B70" s="94" t="s">
        <v>125</v>
      </c>
      <c r="D70" s="61">
        <v>-2502102</v>
      </c>
      <c r="F70" s="30">
        <v>-1950313</v>
      </c>
      <c r="H70" s="30">
        <v>0</v>
      </c>
      <c r="J70" s="30">
        <v>0</v>
      </c>
      <c r="L70" s="108"/>
    </row>
    <row r="71" spans="1:13" ht="21.6">
      <c r="A71" s="93" t="s">
        <v>143</v>
      </c>
      <c r="D71" s="8"/>
      <c r="F71" s="8"/>
      <c r="H71" s="30"/>
      <c r="J71" s="30"/>
    </row>
    <row r="72" spans="1:13" ht="21.6">
      <c r="A72" s="93" t="s">
        <v>137</v>
      </c>
      <c r="B72" s="94">
        <v>27</v>
      </c>
      <c r="D72" s="62">
        <v>-96599</v>
      </c>
      <c r="F72" s="62">
        <v>-19613</v>
      </c>
      <c r="H72" s="26">
        <v>717</v>
      </c>
      <c r="J72" s="26">
        <v>1572</v>
      </c>
      <c r="L72" s="92"/>
      <c r="M72" s="92"/>
    </row>
    <row r="73" spans="1:13" ht="22.2">
      <c r="A73" s="14" t="s">
        <v>144</v>
      </c>
      <c r="D73" s="32"/>
      <c r="E73" s="2"/>
      <c r="F73" s="32"/>
      <c r="G73" s="2"/>
      <c r="H73" s="27"/>
      <c r="I73" s="2"/>
      <c r="J73" s="27"/>
    </row>
    <row r="74" spans="1:13" ht="22.2">
      <c r="A74" s="14" t="s">
        <v>145</v>
      </c>
      <c r="D74" s="33">
        <f>SUM(D65:D72)</f>
        <v>-14990610</v>
      </c>
      <c r="E74" s="2"/>
      <c r="F74" s="33">
        <f>SUM(F65:F72)</f>
        <v>-14121002</v>
      </c>
      <c r="G74" s="2"/>
      <c r="H74" s="33">
        <f>SUM(H65:H72)</f>
        <v>-2870</v>
      </c>
      <c r="I74" s="2"/>
      <c r="J74" s="33">
        <f>SUM(J65:J72)</f>
        <v>-6287</v>
      </c>
    </row>
    <row r="75" spans="1:13" ht="9.75" customHeight="1">
      <c r="A75" s="14"/>
      <c r="D75" s="32"/>
      <c r="E75" s="2"/>
      <c r="F75" s="32"/>
      <c r="G75" s="2"/>
      <c r="H75" s="25"/>
      <c r="I75" s="2"/>
      <c r="J75" s="25"/>
    </row>
    <row r="76" spans="1:13" ht="22.2">
      <c r="A76" s="98" t="s">
        <v>146</v>
      </c>
    </row>
    <row r="77" spans="1:13" ht="22.2">
      <c r="A77" s="98" t="s">
        <v>137</v>
      </c>
    </row>
    <row r="78" spans="1:13" ht="21.6">
      <c r="A78" s="93" t="s">
        <v>147</v>
      </c>
    </row>
    <row r="79" spans="1:13" ht="21.6">
      <c r="A79" s="93" t="s">
        <v>148</v>
      </c>
    </row>
    <row r="80" spans="1:13" ht="21.6">
      <c r="A80" s="93" t="s">
        <v>149</v>
      </c>
      <c r="B80" s="94">
        <v>30</v>
      </c>
      <c r="D80" s="15">
        <v>2575002</v>
      </c>
      <c r="F80" s="15">
        <v>-3935246</v>
      </c>
      <c r="H80" s="30">
        <v>-72000</v>
      </c>
      <c r="J80" s="30">
        <v>-40000</v>
      </c>
    </row>
    <row r="81" spans="1:12" ht="21.6">
      <c r="A81" s="93" t="s">
        <v>150</v>
      </c>
      <c r="B81" s="94">
        <v>14</v>
      </c>
      <c r="D81" s="30">
        <v>4960770</v>
      </c>
      <c r="F81" s="30">
        <v>2044547</v>
      </c>
      <c r="H81" s="30">
        <v>142925</v>
      </c>
      <c r="J81" s="30">
        <v>0</v>
      </c>
    </row>
    <row r="82" spans="1:12" ht="21.6">
      <c r="A82" s="93" t="s">
        <v>151</v>
      </c>
      <c r="D82" s="15"/>
      <c r="F82" s="15"/>
    </row>
    <row r="83" spans="1:12" ht="21.6">
      <c r="A83" s="93" t="s">
        <v>152</v>
      </c>
      <c r="B83" s="94">
        <v>21</v>
      </c>
      <c r="D83" s="15">
        <v>796871</v>
      </c>
      <c r="F83" s="15">
        <v>-167762</v>
      </c>
      <c r="H83" s="30">
        <v>469395</v>
      </c>
      <c r="J83" s="30">
        <v>-11058</v>
      </c>
      <c r="L83" s="15"/>
    </row>
    <row r="84" spans="1:12" ht="21.6">
      <c r="A84" s="93" t="s">
        <v>153</v>
      </c>
      <c r="H84" s="30"/>
      <c r="J84" s="30"/>
    </row>
    <row r="85" spans="1:12" ht="21.6">
      <c r="A85" s="133" t="s">
        <v>142</v>
      </c>
      <c r="B85" s="94" t="s">
        <v>125</v>
      </c>
      <c r="D85" s="30">
        <v>368169</v>
      </c>
      <c r="F85" s="30">
        <v>186252</v>
      </c>
      <c r="H85" s="30">
        <v>0</v>
      </c>
      <c r="J85" s="30">
        <v>0</v>
      </c>
    </row>
    <row r="86" spans="1:12" ht="21.6">
      <c r="A86" s="93" t="s">
        <v>154</v>
      </c>
      <c r="D86" s="15"/>
      <c r="F86" s="15"/>
    </row>
    <row r="87" spans="1:12" ht="21.6">
      <c r="A87" s="93" t="s">
        <v>137</v>
      </c>
      <c r="B87" s="94">
        <v>27</v>
      </c>
      <c r="D87" s="110">
        <v>-1088275</v>
      </c>
      <c r="F87" s="110">
        <v>-224764</v>
      </c>
      <c r="H87" s="26">
        <v>-108064</v>
      </c>
      <c r="J87" s="26">
        <v>10211</v>
      </c>
    </row>
    <row r="88" spans="1:12" ht="22.2">
      <c r="A88" s="14" t="s">
        <v>155</v>
      </c>
      <c r="D88" s="63"/>
      <c r="F88" s="63"/>
      <c r="H88" s="19"/>
      <c r="J88" s="19"/>
      <c r="L88" s="15"/>
    </row>
    <row r="89" spans="1:12" ht="22.2">
      <c r="A89" s="14" t="s">
        <v>145</v>
      </c>
      <c r="D89" s="33">
        <f>SUM(D80:D87)</f>
        <v>7612537</v>
      </c>
      <c r="E89" s="2"/>
      <c r="F89" s="33">
        <f>SUM(F80:F87)</f>
        <v>-2096973</v>
      </c>
      <c r="G89" s="2"/>
      <c r="H89" s="33">
        <f>SUM(H80:H87)</f>
        <v>432256</v>
      </c>
      <c r="I89" s="2"/>
      <c r="J89" s="33">
        <f>SUM(J80:J87)</f>
        <v>-40847</v>
      </c>
    </row>
    <row r="90" spans="1:12" ht="22.2">
      <c r="A90" s="14" t="s">
        <v>156</v>
      </c>
      <c r="D90" s="33">
        <f>D74+D89</f>
        <v>-7378073</v>
      </c>
      <c r="E90" s="25"/>
      <c r="F90" s="33">
        <f>F74+F89</f>
        <v>-16217975</v>
      </c>
      <c r="G90" s="4"/>
      <c r="H90" s="33">
        <f>H74+H89</f>
        <v>429386</v>
      </c>
      <c r="J90" s="24">
        <f>J74+J89</f>
        <v>-47134</v>
      </c>
      <c r="L90" s="92"/>
    </row>
    <row r="91" spans="1:12" ht="22.8" thickBot="1">
      <c r="A91" s="14" t="s">
        <v>157</v>
      </c>
      <c r="D91" s="34">
        <f>D60+D90</f>
        <v>14921380</v>
      </c>
      <c r="E91" s="3"/>
      <c r="F91" s="34">
        <f>F60+F90</f>
        <v>-18748868</v>
      </c>
      <c r="G91" s="3"/>
      <c r="H91" s="34">
        <f>H60+H90</f>
        <v>9683603</v>
      </c>
      <c r="I91" s="3"/>
      <c r="J91" s="34">
        <f>J60+J90</f>
        <v>101475</v>
      </c>
    </row>
    <row r="92" spans="1:12" ht="19.5" customHeight="1" thickTop="1">
      <c r="A92" s="87" t="s">
        <v>0</v>
      </c>
      <c r="B92" s="117"/>
      <c r="C92" s="118"/>
      <c r="D92" s="118"/>
      <c r="E92" s="118"/>
      <c r="F92" s="118"/>
      <c r="G92" s="118"/>
      <c r="H92" s="16"/>
      <c r="I92" s="16"/>
      <c r="J92" s="16"/>
    </row>
    <row r="93" spans="1:12" ht="19.5" customHeight="1">
      <c r="A93" s="87" t="s">
        <v>134</v>
      </c>
      <c r="B93" s="117"/>
      <c r="C93" s="118"/>
      <c r="D93" s="118"/>
      <c r="E93" s="118"/>
      <c r="F93" s="118"/>
      <c r="G93" s="118"/>
      <c r="H93" s="154"/>
      <c r="I93" s="154"/>
      <c r="J93" s="154"/>
    </row>
    <row r="94" spans="1:12" ht="19.5" customHeight="1">
      <c r="A94" s="121"/>
      <c r="B94" s="121"/>
      <c r="C94" s="118"/>
      <c r="D94" s="118"/>
      <c r="E94" s="118"/>
      <c r="F94" s="118"/>
      <c r="G94" s="118"/>
      <c r="H94" s="118"/>
      <c r="I94" s="118"/>
      <c r="J94" s="10" t="s">
        <v>2</v>
      </c>
    </row>
    <row r="95" spans="1:12" ht="22.5" customHeight="1">
      <c r="A95" s="121"/>
      <c r="C95" s="94"/>
      <c r="D95" s="148" t="s">
        <v>3</v>
      </c>
      <c r="E95" s="148"/>
      <c r="F95" s="148"/>
      <c r="G95" s="105"/>
      <c r="H95" s="148" t="s">
        <v>4</v>
      </c>
      <c r="I95" s="148"/>
      <c r="J95" s="148"/>
    </row>
    <row r="96" spans="1:12" ht="26.25" customHeight="1">
      <c r="A96" s="87"/>
      <c r="C96" s="94"/>
      <c r="D96" s="149" t="s">
        <v>97</v>
      </c>
      <c r="E96" s="149"/>
      <c r="F96" s="149"/>
      <c r="H96" s="149" t="s">
        <v>97</v>
      </c>
      <c r="I96" s="149"/>
      <c r="J96" s="149"/>
    </row>
    <row r="97" spans="1:14" ht="19.5" customHeight="1">
      <c r="A97" s="121"/>
      <c r="C97" s="94"/>
      <c r="D97" s="153" t="s">
        <v>98</v>
      </c>
      <c r="E97" s="153"/>
      <c r="F97" s="153"/>
      <c r="G97" s="12"/>
      <c r="H97" s="153" t="s">
        <v>98</v>
      </c>
      <c r="I97" s="153"/>
      <c r="J97" s="153"/>
    </row>
    <row r="98" spans="1:14" ht="19.5" customHeight="1">
      <c r="A98" s="121"/>
      <c r="C98" s="91"/>
      <c r="D98" s="39">
        <v>2567</v>
      </c>
      <c r="E98" s="91"/>
      <c r="F98" s="39">
        <v>2566</v>
      </c>
      <c r="G98" s="12"/>
      <c r="H98" s="39">
        <v>2567</v>
      </c>
      <c r="I98" s="91"/>
      <c r="J98" s="39">
        <v>2566</v>
      </c>
    </row>
    <row r="99" spans="1:14" ht="23.4">
      <c r="A99" s="121"/>
      <c r="B99" s="121"/>
      <c r="C99" s="118"/>
      <c r="D99" s="118"/>
      <c r="E99" s="118"/>
      <c r="F99" s="12"/>
      <c r="G99" s="15"/>
      <c r="H99" s="15"/>
      <c r="I99" s="15"/>
      <c r="J99" s="12"/>
    </row>
    <row r="100" spans="1:14" ht="22.2">
      <c r="A100" s="14" t="s">
        <v>158</v>
      </c>
    </row>
    <row r="101" spans="1:14" ht="21.6">
      <c r="A101" s="93" t="s">
        <v>130</v>
      </c>
      <c r="D101" s="92">
        <v>11254746</v>
      </c>
      <c r="F101" s="92">
        <v>-21060636</v>
      </c>
      <c r="H101" s="92">
        <v>9683603</v>
      </c>
      <c r="J101" s="92">
        <v>101475</v>
      </c>
      <c r="L101" s="92"/>
    </row>
    <row r="102" spans="1:14" ht="21.6">
      <c r="A102" s="93" t="s">
        <v>131</v>
      </c>
      <c r="D102" s="26">
        <v>3666634</v>
      </c>
      <c r="F102" s="26">
        <v>2311768</v>
      </c>
      <c r="H102" s="26">
        <v>0</v>
      </c>
      <c r="J102" s="26">
        <v>0</v>
      </c>
    </row>
    <row r="103" spans="1:14" ht="22.8" thickBot="1">
      <c r="A103" s="14" t="s">
        <v>157</v>
      </c>
      <c r="D103" s="134">
        <f>SUM(D101:D102)</f>
        <v>14921380</v>
      </c>
      <c r="E103" s="2"/>
      <c r="F103" s="134">
        <f>SUM(F101:F102)</f>
        <v>-18748868</v>
      </c>
      <c r="G103" s="2"/>
      <c r="H103" s="134">
        <f>SUM(H101:H102)</f>
        <v>9683603</v>
      </c>
      <c r="I103" s="2"/>
      <c r="J103" s="134">
        <f>SUM(J101:J102)</f>
        <v>101475</v>
      </c>
      <c r="K103" s="64"/>
      <c r="L103" s="60"/>
      <c r="M103" s="60"/>
      <c r="N103" s="60"/>
    </row>
    <row r="104" spans="1:14" ht="22.5" customHeight="1" thickTop="1">
      <c r="D104" s="92"/>
      <c r="H104" s="92"/>
    </row>
  </sheetData>
  <mergeCells count="27">
    <mergeCell ref="D97:F97"/>
    <mergeCell ref="H97:J97"/>
    <mergeCell ref="H93:J93"/>
    <mergeCell ref="D95:F95"/>
    <mergeCell ref="H95:J95"/>
    <mergeCell ref="D96:F96"/>
    <mergeCell ref="H96:J96"/>
    <mergeCell ref="D55:F55"/>
    <mergeCell ref="H55:J55"/>
    <mergeCell ref="D56:F56"/>
    <mergeCell ref="H56:J56"/>
    <mergeCell ref="D57:F57"/>
    <mergeCell ref="H57:J57"/>
    <mergeCell ref="D41:F41"/>
    <mergeCell ref="H41:J41"/>
    <mergeCell ref="D42:F42"/>
    <mergeCell ref="H42:J42"/>
    <mergeCell ref="H53:J53"/>
    <mergeCell ref="A19:B19"/>
    <mergeCell ref="D40:F40"/>
    <mergeCell ref="H40:J40"/>
    <mergeCell ref="D4:F4"/>
    <mergeCell ref="H4:J4"/>
    <mergeCell ref="D5:F5"/>
    <mergeCell ref="H5:J5"/>
    <mergeCell ref="D6:F6"/>
    <mergeCell ref="H6:J6"/>
  </mergeCells>
  <pageMargins left="0.8" right="0.8" top="0.48" bottom="0.5" header="0.5" footer="0.5"/>
  <pageSetup paperSize="9" scale="87" firstPageNumber="11" fitToHeight="4" orientation="portrait" useFirstPageNumber="1" r:id="rId1"/>
  <headerFooter>
    <oddFooter>&amp;L หมายเหตุประกอบงบการเงินเป็นส่วนหนึ่งของงบการเงินนี้
&amp;C&amp;14&amp;P</oddFooter>
  </headerFooter>
  <rowBreaks count="3" manualBreakCount="3">
    <brk id="36" max="9" man="1"/>
    <brk id="51" max="9" man="1"/>
    <brk id="91" max="9" man="1"/>
  </rowBreaks>
  <customProperties>
    <customPr name="OrphanNamesChecke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DAF49-E2F2-48DA-907C-9A25D386D679}">
  <sheetPr>
    <pageSetUpPr fitToPage="1"/>
  </sheetPr>
  <dimension ref="A1:AO42"/>
  <sheetViews>
    <sheetView view="pageBreakPreview" zoomScale="70" zoomScaleNormal="55" zoomScaleSheetLayoutView="70" workbookViewId="0">
      <selection activeCell="B8" sqref="B8"/>
    </sheetView>
  </sheetViews>
  <sheetFormatPr defaultColWidth="9" defaultRowHeight="21.6"/>
  <cols>
    <col min="1" max="1" width="70.375" customWidth="1"/>
    <col min="2" max="2" width="10" customWidth="1"/>
    <col min="3" max="3" width="11.875" customWidth="1"/>
    <col min="4" max="4" width="1.125" customWidth="1"/>
    <col min="5" max="5" width="14.125" bestFit="1" customWidth="1"/>
    <col min="6" max="6" width="1.125" customWidth="1"/>
    <col min="7" max="7" width="13.75" customWidth="1"/>
    <col min="8" max="8" width="1.125" customWidth="1"/>
    <col min="9" max="9" width="15.75" customWidth="1"/>
    <col min="10" max="10" width="1.75" customWidth="1"/>
    <col min="11" max="11" width="13.375" customWidth="1"/>
    <col min="12" max="12" width="1.125" customWidth="1"/>
    <col min="13" max="13" width="11.875" customWidth="1"/>
    <col min="14" max="14" width="1.125" customWidth="1"/>
    <col min="15" max="15" width="11.875" customWidth="1"/>
    <col min="16" max="16" width="1.125" customWidth="1"/>
    <col min="17" max="17" width="15.125" bestFit="1" customWidth="1"/>
    <col min="18" max="18" width="1.125" customWidth="1"/>
    <col min="19" max="19" width="16" bestFit="1" customWidth="1"/>
    <col min="20" max="20" width="2.125" customWidth="1"/>
    <col min="21" max="21" width="17.125" customWidth="1"/>
    <col min="22" max="22" width="1.125" customWidth="1"/>
    <col min="23" max="23" width="18.625" bestFit="1" customWidth="1"/>
    <col min="24" max="24" width="1.125" customWidth="1"/>
    <col min="25" max="25" width="15.375" bestFit="1" customWidth="1"/>
    <col min="26" max="26" width="1.375" customWidth="1"/>
    <col min="27" max="27" width="16.125" bestFit="1" customWidth="1"/>
    <col min="28" max="28" width="1.375" customWidth="1"/>
    <col min="29" max="29" width="20.125" bestFit="1" customWidth="1"/>
    <col min="30" max="30" width="1.125" customWidth="1"/>
    <col min="31" max="31" width="15.375" bestFit="1" customWidth="1"/>
    <col min="32" max="32" width="1.125" customWidth="1"/>
    <col min="33" max="33" width="14.625" customWidth="1"/>
    <col min="34" max="34" width="1.375" customWidth="1"/>
    <col min="35" max="35" width="17.875" bestFit="1" customWidth="1"/>
    <col min="36" max="36" width="1.125" customWidth="1"/>
    <col min="37" max="37" width="14" bestFit="1" customWidth="1"/>
    <col min="38" max="38" width="1.125" customWidth="1"/>
    <col min="39" max="39" width="18.125" customWidth="1"/>
  </cols>
  <sheetData>
    <row r="1" spans="1:39" ht="24.6">
      <c r="A1" s="87" t="s">
        <v>0</v>
      </c>
      <c r="B1" s="87"/>
      <c r="C1" s="3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38"/>
      <c r="V1" s="88"/>
      <c r="W1" s="38"/>
      <c r="X1" s="38"/>
      <c r="Y1" s="38"/>
      <c r="Z1" s="88"/>
      <c r="AA1" s="38"/>
      <c r="AB1" s="88"/>
      <c r="AC1" s="38"/>
      <c r="AD1" s="88"/>
      <c r="AE1" s="38"/>
      <c r="AF1" s="88"/>
      <c r="AG1" s="38"/>
      <c r="AH1" s="38"/>
      <c r="AI1" s="88"/>
      <c r="AJ1" s="88"/>
      <c r="AK1" s="38"/>
      <c r="AL1" s="88"/>
    </row>
    <row r="2" spans="1:39" ht="24.6">
      <c r="A2" s="87" t="s">
        <v>202</v>
      </c>
      <c r="B2" s="87"/>
      <c r="C2" s="89"/>
      <c r="D2" s="88"/>
      <c r="E2" s="89"/>
      <c r="F2" s="88"/>
      <c r="G2" s="89"/>
      <c r="H2" s="88"/>
      <c r="I2" s="89"/>
      <c r="J2" s="89"/>
      <c r="K2" s="89"/>
      <c r="L2" s="88"/>
      <c r="M2" s="89"/>
      <c r="N2" s="88"/>
      <c r="O2" s="89"/>
      <c r="P2" s="88"/>
      <c r="Q2" s="89"/>
      <c r="R2" s="88"/>
      <c r="S2" s="89"/>
      <c r="T2" s="89"/>
      <c r="U2" s="89"/>
      <c r="V2" s="88"/>
      <c r="W2" s="89"/>
      <c r="X2" s="38"/>
      <c r="Y2" s="89"/>
      <c r="Z2" s="88"/>
      <c r="AA2" s="89"/>
      <c r="AB2" s="88"/>
      <c r="AC2" s="89"/>
      <c r="AD2" s="88"/>
      <c r="AE2" s="89"/>
      <c r="AF2" s="88"/>
      <c r="AG2" s="89"/>
      <c r="AH2" s="38"/>
      <c r="AI2" s="89"/>
      <c r="AJ2" s="88"/>
      <c r="AK2" s="89"/>
      <c r="AL2" s="88"/>
      <c r="AM2" s="89"/>
    </row>
    <row r="3" spans="1:39" ht="24">
      <c r="A3" s="87"/>
      <c r="B3" s="87"/>
      <c r="C3" s="89"/>
      <c r="D3" s="38"/>
      <c r="E3" s="89"/>
      <c r="F3" s="38"/>
      <c r="G3" s="89"/>
      <c r="H3" s="38"/>
      <c r="I3" s="89"/>
      <c r="J3" s="89"/>
      <c r="K3" s="89"/>
      <c r="L3" s="38"/>
      <c r="M3" s="89"/>
      <c r="N3" s="38"/>
      <c r="O3" s="89"/>
      <c r="P3" s="38"/>
      <c r="Q3" s="48"/>
      <c r="R3" s="38"/>
      <c r="S3" s="89"/>
      <c r="T3" s="89"/>
      <c r="U3" s="38"/>
      <c r="V3" s="38"/>
      <c r="W3" s="38"/>
      <c r="X3" s="38"/>
      <c r="Y3" s="89"/>
      <c r="Z3" s="38"/>
      <c r="AA3" s="38"/>
      <c r="AB3" s="38"/>
      <c r="AC3" s="38"/>
      <c r="AD3" s="38"/>
      <c r="AE3" s="89"/>
      <c r="AF3" s="38"/>
      <c r="AG3" s="38"/>
      <c r="AH3" s="38"/>
      <c r="AI3" s="38"/>
      <c r="AJ3" s="38"/>
      <c r="AK3" s="38"/>
      <c r="AL3" s="38"/>
      <c r="AM3" s="10" t="s">
        <v>2</v>
      </c>
    </row>
    <row r="4" spans="1:39" ht="23.4">
      <c r="A4" s="87"/>
      <c r="B4" s="87"/>
      <c r="C4" s="148" t="s">
        <v>3</v>
      </c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</row>
    <row r="5" spans="1:39" ht="22.2">
      <c r="A5" s="14"/>
      <c r="B5" s="14"/>
      <c r="C5" s="2"/>
      <c r="D5" s="2"/>
      <c r="E5" s="2"/>
      <c r="F5" s="2"/>
      <c r="H5" s="2"/>
      <c r="I5" s="12"/>
      <c r="J5" s="12"/>
      <c r="K5" s="2"/>
      <c r="L5" s="2"/>
      <c r="M5" s="156" t="s">
        <v>84</v>
      </c>
      <c r="N5" s="156"/>
      <c r="O5" s="156"/>
      <c r="P5" s="156"/>
      <c r="Q5" s="156"/>
      <c r="R5" s="2"/>
      <c r="S5" s="2"/>
      <c r="T5" s="2"/>
      <c r="U5" s="2"/>
      <c r="V5" s="2"/>
      <c r="W5" s="155" t="s">
        <v>91</v>
      </c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2"/>
      <c r="AI5" s="2"/>
      <c r="AJ5" s="2"/>
      <c r="AK5" s="2"/>
      <c r="AL5" s="2"/>
      <c r="AM5" s="2"/>
    </row>
    <row r="6" spans="1:39" ht="22.2">
      <c r="A6" s="14"/>
      <c r="B6" s="14"/>
      <c r="C6" s="2"/>
      <c r="D6" s="2"/>
      <c r="E6" s="2"/>
      <c r="F6" s="2"/>
      <c r="G6" s="12" t="s">
        <v>168</v>
      </c>
      <c r="H6" s="2"/>
      <c r="I6" s="12"/>
      <c r="J6" s="12"/>
      <c r="K6" s="2"/>
      <c r="L6" s="2"/>
      <c r="M6" s="2"/>
      <c r="N6" s="2"/>
      <c r="O6" s="2"/>
      <c r="P6" s="2"/>
      <c r="Q6" s="2"/>
      <c r="R6" s="2"/>
      <c r="S6" s="90"/>
      <c r="T6" s="90"/>
      <c r="U6" s="2"/>
      <c r="V6" s="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2"/>
      <c r="AI6" s="2"/>
      <c r="AJ6" s="2"/>
      <c r="AK6" s="2"/>
      <c r="AL6" s="2"/>
      <c r="AM6" s="2"/>
    </row>
    <row r="7" spans="1:39" ht="22.2">
      <c r="A7" s="14"/>
      <c r="B7" s="14"/>
      <c r="C7" s="2"/>
      <c r="D7" s="2"/>
      <c r="E7" s="2"/>
      <c r="F7" s="2"/>
      <c r="G7" s="12" t="s">
        <v>203</v>
      </c>
      <c r="H7" s="2"/>
      <c r="I7" s="12"/>
      <c r="J7" s="1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12"/>
      <c r="X7" s="12"/>
      <c r="Y7" s="12"/>
      <c r="Z7" s="12"/>
      <c r="AA7" s="12" t="s">
        <v>207</v>
      </c>
      <c r="AB7" s="12"/>
      <c r="AC7" s="12"/>
      <c r="AD7" s="12"/>
      <c r="AE7" s="12"/>
      <c r="AF7" s="12"/>
      <c r="AG7" s="12"/>
      <c r="AH7" s="2"/>
      <c r="AI7" s="2"/>
      <c r="AJ7" s="2"/>
      <c r="AK7" s="2"/>
      <c r="AL7" s="2"/>
      <c r="AM7" s="2"/>
    </row>
    <row r="8" spans="1:39" ht="22.2">
      <c r="A8" s="14"/>
      <c r="B8" s="14"/>
      <c r="C8" s="2"/>
      <c r="D8" s="2"/>
      <c r="E8" s="2"/>
      <c r="F8" s="2"/>
      <c r="G8" s="12" t="s">
        <v>159</v>
      </c>
      <c r="H8" s="2"/>
      <c r="I8" s="12"/>
      <c r="J8" s="1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12"/>
      <c r="X8" s="12"/>
      <c r="Y8" s="12"/>
      <c r="Z8" s="12"/>
      <c r="AA8" s="12" t="s">
        <v>333</v>
      </c>
      <c r="AB8" s="12"/>
      <c r="AC8" s="12"/>
      <c r="AD8" s="12"/>
      <c r="AE8" s="12"/>
      <c r="AF8" s="12"/>
      <c r="AG8" s="12"/>
      <c r="AH8" s="2"/>
      <c r="AI8" s="2"/>
      <c r="AJ8" s="2"/>
      <c r="AK8" s="2"/>
      <c r="AL8" s="2"/>
      <c r="AM8" s="2"/>
    </row>
    <row r="9" spans="1:39">
      <c r="A9" s="91"/>
      <c r="B9" s="91"/>
      <c r="C9" s="12"/>
      <c r="E9" s="12"/>
      <c r="F9" s="12"/>
      <c r="G9" s="12" t="s">
        <v>162</v>
      </c>
      <c r="H9" s="12"/>
      <c r="I9" s="12" t="s">
        <v>204</v>
      </c>
      <c r="J9" s="12"/>
      <c r="K9" s="12"/>
      <c r="L9" s="12"/>
      <c r="M9" s="12"/>
      <c r="N9" s="12"/>
      <c r="O9" s="12"/>
      <c r="P9" s="12"/>
      <c r="Q9" s="12"/>
      <c r="R9" s="12"/>
      <c r="U9" s="36"/>
      <c r="V9" s="12"/>
      <c r="W9" s="12"/>
      <c r="X9" s="12"/>
      <c r="Y9" s="12" t="s">
        <v>332</v>
      </c>
      <c r="Z9" s="12"/>
      <c r="AA9" s="12" t="s">
        <v>205</v>
      </c>
      <c r="AB9" s="12"/>
      <c r="AC9" s="12"/>
      <c r="AD9" s="12"/>
      <c r="AE9" s="12"/>
      <c r="AF9" s="12"/>
      <c r="AG9" s="12" t="s">
        <v>161</v>
      </c>
      <c r="AI9" s="36"/>
      <c r="AJ9" s="12"/>
      <c r="AK9" s="12"/>
      <c r="AL9" s="36"/>
      <c r="AM9" s="92"/>
    </row>
    <row r="10" spans="1:39">
      <c r="A10" s="91"/>
      <c r="B10" s="91"/>
      <c r="C10" s="12" t="s">
        <v>206</v>
      </c>
      <c r="E10" s="12"/>
      <c r="F10" s="12"/>
      <c r="G10" s="12" t="s">
        <v>169</v>
      </c>
      <c r="H10" s="12"/>
      <c r="I10" s="12" t="s">
        <v>336</v>
      </c>
      <c r="J10" s="12"/>
      <c r="K10" s="12"/>
      <c r="L10" s="12"/>
      <c r="M10" s="12"/>
      <c r="N10" s="12"/>
      <c r="O10" s="12" t="s">
        <v>207</v>
      </c>
      <c r="P10" s="12"/>
      <c r="Q10" s="12" t="s">
        <v>84</v>
      </c>
      <c r="R10" s="12"/>
      <c r="U10" s="12" t="s">
        <v>165</v>
      </c>
      <c r="V10" s="12"/>
      <c r="W10" s="12" t="s">
        <v>207</v>
      </c>
      <c r="X10" s="12"/>
      <c r="Y10" s="36" t="s">
        <v>163</v>
      </c>
      <c r="Z10" s="12"/>
      <c r="AA10" s="36" t="s">
        <v>208</v>
      </c>
      <c r="AB10" s="12"/>
      <c r="AC10" s="36" t="s">
        <v>207</v>
      </c>
      <c r="AD10" s="12"/>
      <c r="AE10" s="36" t="s">
        <v>207</v>
      </c>
      <c r="AF10" s="12"/>
      <c r="AG10" s="12" t="s">
        <v>164</v>
      </c>
      <c r="AJ10" s="12"/>
      <c r="AK10" s="12" t="s">
        <v>162</v>
      </c>
      <c r="AL10" s="36"/>
      <c r="AM10" s="92"/>
    </row>
    <row r="11" spans="1:39">
      <c r="A11" s="91"/>
      <c r="B11" s="91"/>
      <c r="C11" s="12" t="s">
        <v>167</v>
      </c>
      <c r="D11" s="12"/>
      <c r="E11" s="12" t="s">
        <v>168</v>
      </c>
      <c r="F11" s="12"/>
      <c r="G11" s="12" t="s">
        <v>209</v>
      </c>
      <c r="H11" s="12"/>
      <c r="I11" s="12" t="s">
        <v>337</v>
      </c>
      <c r="J11" s="12"/>
      <c r="K11" s="12"/>
      <c r="L11" s="12"/>
      <c r="M11" s="12" t="s">
        <v>170</v>
      </c>
      <c r="N11" s="12"/>
      <c r="O11" s="12" t="s">
        <v>172</v>
      </c>
      <c r="P11" s="12"/>
      <c r="Q11" s="12" t="s">
        <v>171</v>
      </c>
      <c r="R11" s="12"/>
      <c r="S11" s="12" t="s">
        <v>172</v>
      </c>
      <c r="T11" s="12"/>
      <c r="U11" s="12" t="s">
        <v>175</v>
      </c>
      <c r="V11" s="12"/>
      <c r="W11" s="12" t="s">
        <v>331</v>
      </c>
      <c r="X11" s="12"/>
      <c r="Y11" s="36" t="s">
        <v>173</v>
      </c>
      <c r="Z11" s="12"/>
      <c r="AA11" s="36" t="s">
        <v>210</v>
      </c>
      <c r="AB11" s="12"/>
      <c r="AC11" s="36" t="s">
        <v>159</v>
      </c>
      <c r="AD11" s="12"/>
      <c r="AE11" s="36" t="s">
        <v>335</v>
      </c>
      <c r="AF11" s="12"/>
      <c r="AG11" s="12" t="s">
        <v>174</v>
      </c>
      <c r="AH11" s="12"/>
      <c r="AI11" s="36" t="s">
        <v>166</v>
      </c>
      <c r="AJ11" s="12"/>
      <c r="AK11" s="12" t="s">
        <v>177</v>
      </c>
      <c r="AL11" s="36"/>
      <c r="AM11" s="12" t="s">
        <v>166</v>
      </c>
    </row>
    <row r="12" spans="1:39">
      <c r="A12" s="93"/>
      <c r="B12" s="94" t="s">
        <v>7</v>
      </c>
      <c r="C12" s="39" t="s">
        <v>178</v>
      </c>
      <c r="D12" s="12"/>
      <c r="E12" s="39" t="s">
        <v>179</v>
      </c>
      <c r="F12" s="12"/>
      <c r="G12" s="39" t="s">
        <v>211</v>
      </c>
      <c r="H12" s="12"/>
      <c r="I12" s="39" t="s">
        <v>180</v>
      </c>
      <c r="J12" s="12"/>
      <c r="K12" s="37" t="s">
        <v>83</v>
      </c>
      <c r="L12" s="12"/>
      <c r="M12" s="39" t="s">
        <v>181</v>
      </c>
      <c r="N12" s="12"/>
      <c r="O12" s="39" t="s">
        <v>183</v>
      </c>
      <c r="P12" s="12"/>
      <c r="Q12" s="39" t="s">
        <v>182</v>
      </c>
      <c r="R12" s="12"/>
      <c r="S12" s="39" t="s">
        <v>183</v>
      </c>
      <c r="T12" s="12"/>
      <c r="U12" s="39" t="s">
        <v>187</v>
      </c>
      <c r="V12" s="12"/>
      <c r="W12" s="39" t="s">
        <v>186</v>
      </c>
      <c r="X12" s="12"/>
      <c r="Y12" s="37" t="s">
        <v>185</v>
      </c>
      <c r="Z12" s="12"/>
      <c r="AA12" s="37" t="s">
        <v>212</v>
      </c>
      <c r="AB12" s="12"/>
      <c r="AC12" s="37" t="s">
        <v>334</v>
      </c>
      <c r="AD12" s="12"/>
      <c r="AE12" s="37" t="s">
        <v>184</v>
      </c>
      <c r="AF12" s="12"/>
      <c r="AG12" s="39" t="s">
        <v>73</v>
      </c>
      <c r="AH12" s="12"/>
      <c r="AI12" s="37" t="s">
        <v>213</v>
      </c>
      <c r="AJ12" s="12"/>
      <c r="AK12" s="39" t="s">
        <v>188</v>
      </c>
      <c r="AL12" s="36"/>
      <c r="AM12" s="39" t="s">
        <v>176</v>
      </c>
    </row>
    <row r="13" spans="1:39" ht="22.2">
      <c r="A13" s="14" t="s">
        <v>214</v>
      </c>
      <c r="B13" s="14"/>
    </row>
    <row r="14" spans="1:39" s="2" customFormat="1" ht="22.2">
      <c r="A14" s="14" t="s">
        <v>215</v>
      </c>
      <c r="B14" s="14"/>
      <c r="C14" s="25">
        <v>8611242</v>
      </c>
      <c r="D14" s="22"/>
      <c r="E14" s="25">
        <v>57298909</v>
      </c>
      <c r="F14" s="25"/>
      <c r="G14" s="25">
        <v>4500040</v>
      </c>
      <c r="H14" s="22"/>
      <c r="I14" s="25">
        <v>-9917</v>
      </c>
      <c r="J14" s="25"/>
      <c r="K14" s="25">
        <v>3548471</v>
      </c>
      <c r="L14" s="22"/>
      <c r="M14" s="25">
        <v>929166</v>
      </c>
      <c r="N14" s="22"/>
      <c r="O14" s="25">
        <v>7062578</v>
      </c>
      <c r="P14" s="22"/>
      <c r="Q14" s="25">
        <v>129862129</v>
      </c>
      <c r="R14" s="25"/>
      <c r="S14" s="25">
        <v>-11150227</v>
      </c>
      <c r="T14" s="25"/>
      <c r="U14" s="25">
        <v>15000000</v>
      </c>
      <c r="V14" s="22"/>
      <c r="W14" s="25">
        <v>-22705384</v>
      </c>
      <c r="X14" s="22"/>
      <c r="Y14" s="25">
        <v>2865384</v>
      </c>
      <c r="Z14" s="22"/>
      <c r="AA14" s="25">
        <v>99289</v>
      </c>
      <c r="AB14" s="22"/>
      <c r="AC14" s="25">
        <v>5755847</v>
      </c>
      <c r="AD14" s="22"/>
      <c r="AE14" s="25">
        <v>54385118</v>
      </c>
      <c r="AF14" s="22"/>
      <c r="AG14" s="25">
        <f>SUM(W14:AF14)</f>
        <v>40400254</v>
      </c>
      <c r="AH14" s="22"/>
      <c r="AI14" s="25">
        <f>SUM(C14:U14,AG14)</f>
        <v>256052645</v>
      </c>
      <c r="AJ14" s="95"/>
      <c r="AK14" s="25">
        <v>43790900</v>
      </c>
      <c r="AL14" s="95"/>
      <c r="AM14" s="25">
        <f>SUM(AI14:AK14)</f>
        <v>299843545</v>
      </c>
    </row>
    <row r="15" spans="1:39" ht="22.2">
      <c r="A15" s="2" t="s">
        <v>189</v>
      </c>
      <c r="B15" s="2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9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21"/>
      <c r="AJ15" s="7"/>
      <c r="AK15" s="7"/>
      <c r="AL15" s="7"/>
      <c r="AM15" s="7"/>
    </row>
    <row r="16" spans="1:39" ht="22.2">
      <c r="A16" s="11" t="s">
        <v>216</v>
      </c>
      <c r="B16" s="11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97"/>
      <c r="V16" s="7"/>
      <c r="W16" s="7"/>
      <c r="X16" s="7"/>
      <c r="Y16" s="7"/>
      <c r="Z16" s="7"/>
      <c r="AA16" s="7"/>
      <c r="AB16" s="7"/>
      <c r="AC16" s="7"/>
      <c r="AD16" s="7"/>
      <c r="AE16" s="25"/>
      <c r="AF16" s="7"/>
      <c r="AG16" s="7"/>
      <c r="AH16" s="7"/>
      <c r="AI16" s="21"/>
      <c r="AJ16" s="7"/>
      <c r="AK16" s="7"/>
      <c r="AL16" s="7"/>
      <c r="AM16" s="7"/>
    </row>
    <row r="17" spans="1:41">
      <c r="A17" t="s">
        <v>190</v>
      </c>
      <c r="B17" s="94"/>
      <c r="C17" s="81">
        <v>0</v>
      </c>
      <c r="D17" s="13"/>
      <c r="E17" s="21">
        <v>0</v>
      </c>
      <c r="F17" s="21"/>
      <c r="G17" s="21">
        <v>0</v>
      </c>
      <c r="H17" s="21"/>
      <c r="I17" s="21">
        <v>0</v>
      </c>
      <c r="J17" s="21"/>
      <c r="K17" s="21">
        <v>0</v>
      </c>
      <c r="L17" s="21"/>
      <c r="M17" s="21">
        <v>0</v>
      </c>
      <c r="N17" s="21"/>
      <c r="O17" s="21">
        <v>0</v>
      </c>
      <c r="P17" s="21"/>
      <c r="Q17" s="21">
        <v>-2762303</v>
      </c>
      <c r="R17" s="21"/>
      <c r="S17" s="21">
        <v>0</v>
      </c>
      <c r="T17" s="21"/>
      <c r="U17" s="21">
        <v>0</v>
      </c>
      <c r="V17" s="82"/>
      <c r="W17" s="21">
        <v>0</v>
      </c>
      <c r="X17" s="21"/>
      <c r="Y17" s="21">
        <v>0</v>
      </c>
      <c r="Z17" s="21"/>
      <c r="AA17" s="21">
        <v>0</v>
      </c>
      <c r="AB17" s="21"/>
      <c r="AC17" s="21">
        <v>0</v>
      </c>
      <c r="AD17" s="21"/>
      <c r="AE17" s="21">
        <v>0</v>
      </c>
      <c r="AF17" s="21"/>
      <c r="AG17" s="21">
        <f t="shared" ref="AG17:AG19" si="0">SUM(W17:AF17)</f>
        <v>0</v>
      </c>
      <c r="AH17" s="20"/>
      <c r="AI17" s="21">
        <f>SUM(C17:U17,AG17)</f>
        <v>-2762303</v>
      </c>
      <c r="AJ17" s="96"/>
      <c r="AK17" s="21">
        <v>-755214</v>
      </c>
      <c r="AL17" s="96"/>
      <c r="AM17" s="21">
        <f>SUM(AI17:AK17)</f>
        <v>-3517517</v>
      </c>
      <c r="AN17" s="108"/>
    </row>
    <row r="18" spans="1:41">
      <c r="A18" s="93" t="s">
        <v>191</v>
      </c>
      <c r="B18" s="94">
        <v>19</v>
      </c>
      <c r="C18" s="21">
        <v>0</v>
      </c>
      <c r="D18" s="20"/>
      <c r="E18" s="21">
        <v>0</v>
      </c>
      <c r="F18" s="21"/>
      <c r="G18" s="21">
        <v>0</v>
      </c>
      <c r="H18" s="21"/>
      <c r="I18" s="21">
        <v>0</v>
      </c>
      <c r="J18" s="21"/>
      <c r="K18" s="21">
        <v>0</v>
      </c>
      <c r="L18" s="21"/>
      <c r="M18" s="21">
        <v>0</v>
      </c>
      <c r="N18" s="21"/>
      <c r="O18" s="21">
        <v>2692197</v>
      </c>
      <c r="P18" s="21"/>
      <c r="Q18" s="21">
        <v>-2692197</v>
      </c>
      <c r="R18" s="21"/>
      <c r="S18" s="21">
        <v>-3225147</v>
      </c>
      <c r="T18" s="21"/>
      <c r="U18" s="21">
        <v>0</v>
      </c>
      <c r="V18" s="82"/>
      <c r="W18" s="21">
        <v>0</v>
      </c>
      <c r="X18" s="21"/>
      <c r="Y18" s="21">
        <v>0</v>
      </c>
      <c r="Z18" s="21"/>
      <c r="AA18" s="21">
        <v>0</v>
      </c>
      <c r="AB18" s="21"/>
      <c r="AC18" s="21">
        <v>0</v>
      </c>
      <c r="AD18" s="21"/>
      <c r="AE18" s="21">
        <v>0</v>
      </c>
      <c r="AF18" s="21"/>
      <c r="AG18" s="21">
        <f t="shared" si="0"/>
        <v>0</v>
      </c>
      <c r="AH18" s="20"/>
      <c r="AI18" s="21">
        <f>SUM(C18:U18,AG18)</f>
        <v>-3225147</v>
      </c>
      <c r="AJ18" s="96"/>
      <c r="AK18" s="21">
        <v>0</v>
      </c>
      <c r="AL18" s="96"/>
      <c r="AM18" s="21">
        <f>SUM(AI18:AK18)</f>
        <v>-3225147</v>
      </c>
    </row>
    <row r="19" spans="1:41">
      <c r="A19" t="s">
        <v>217</v>
      </c>
      <c r="B19" s="94">
        <v>19</v>
      </c>
      <c r="C19" s="23">
        <v>-197673</v>
      </c>
      <c r="D19" s="20"/>
      <c r="E19" s="23">
        <v>-1294884</v>
      </c>
      <c r="F19" s="21"/>
      <c r="G19" s="23">
        <v>0</v>
      </c>
      <c r="H19" s="21"/>
      <c r="I19" s="23">
        <v>0</v>
      </c>
      <c r="J19" s="23"/>
      <c r="K19" s="23">
        <v>0</v>
      </c>
      <c r="L19" s="21"/>
      <c r="M19" s="23">
        <v>0</v>
      </c>
      <c r="N19" s="21"/>
      <c r="O19" s="23">
        <v>-6088210</v>
      </c>
      <c r="P19" s="21"/>
      <c r="Q19" s="23">
        <v>1492557</v>
      </c>
      <c r="R19" s="21"/>
      <c r="S19" s="23">
        <v>6088210</v>
      </c>
      <c r="T19" s="21"/>
      <c r="U19" s="23">
        <v>0</v>
      </c>
      <c r="V19" s="20"/>
      <c r="W19" s="23">
        <v>0</v>
      </c>
      <c r="X19" s="21"/>
      <c r="Y19" s="23">
        <v>0</v>
      </c>
      <c r="Z19" s="21"/>
      <c r="AA19" s="23">
        <v>0</v>
      </c>
      <c r="AB19" s="21"/>
      <c r="AC19" s="23">
        <v>0</v>
      </c>
      <c r="AD19" s="21"/>
      <c r="AE19" s="23">
        <v>0</v>
      </c>
      <c r="AF19" s="21"/>
      <c r="AG19" s="23">
        <f t="shared" si="0"/>
        <v>0</v>
      </c>
      <c r="AH19" s="20"/>
      <c r="AI19" s="23">
        <f>SUM(C19:U19,AG19)</f>
        <v>0</v>
      </c>
      <c r="AJ19" s="96"/>
      <c r="AK19" s="23">
        <v>0</v>
      </c>
      <c r="AL19" s="96"/>
      <c r="AM19" s="23">
        <f>SUM(AI19:AK19)</f>
        <v>0</v>
      </c>
    </row>
    <row r="20" spans="1:41" s="2" customFormat="1" ht="22.2">
      <c r="A20" s="11" t="s">
        <v>218</v>
      </c>
      <c r="B20" s="11"/>
      <c r="C20" s="24">
        <f>SUM(C17:C19)</f>
        <v>-197673</v>
      </c>
      <c r="D20" s="66"/>
      <c r="E20" s="24">
        <f>SUM(E17:E19)</f>
        <v>-1294884</v>
      </c>
      <c r="F20" s="25"/>
      <c r="G20" s="24">
        <f>SUM(G17:G19)</f>
        <v>0</v>
      </c>
      <c r="H20" s="22"/>
      <c r="I20" s="24">
        <f>SUM(I17:I19)</f>
        <v>0</v>
      </c>
      <c r="J20" s="24"/>
      <c r="K20" s="24">
        <f>SUM(K17:K19)</f>
        <v>0</v>
      </c>
      <c r="L20" s="22"/>
      <c r="M20" s="24">
        <f>SUM(M17:M19)</f>
        <v>0</v>
      </c>
      <c r="N20" s="22"/>
      <c r="O20" s="24">
        <f>SUM(O17:O19)</f>
        <v>-3396013</v>
      </c>
      <c r="P20" s="22"/>
      <c r="Q20" s="24">
        <f>SUM(Q17:Q19)</f>
        <v>-3961943</v>
      </c>
      <c r="R20" s="25"/>
      <c r="S20" s="24">
        <f>SUM(S17:S19)</f>
        <v>2863063</v>
      </c>
      <c r="T20" s="25"/>
      <c r="U20" s="24">
        <f>SUM(U17:U19)</f>
        <v>0</v>
      </c>
      <c r="V20" s="66"/>
      <c r="W20" s="24">
        <f>SUM(W17:W19)</f>
        <v>0</v>
      </c>
      <c r="X20" s="66"/>
      <c r="Y20" s="24">
        <f>SUM(Y17:Y19)</f>
        <v>0</v>
      </c>
      <c r="Z20" s="66"/>
      <c r="AA20" s="24">
        <f>SUM(AA17:AA19)</f>
        <v>0</v>
      </c>
      <c r="AB20" s="66"/>
      <c r="AC20" s="24">
        <f>SUM(AC17:AC19)</f>
        <v>0</v>
      </c>
      <c r="AD20" s="22"/>
      <c r="AE20" s="24">
        <f>SUM(AE17:AE19)</f>
        <v>0</v>
      </c>
      <c r="AF20" s="22"/>
      <c r="AG20" s="24">
        <f>SUM(AG17:AG19)</f>
        <v>0</v>
      </c>
      <c r="AH20" s="22"/>
      <c r="AI20" s="24">
        <f>SUM(AI17:AI19)</f>
        <v>-5987450</v>
      </c>
      <c r="AJ20" s="95"/>
      <c r="AK20" s="24">
        <f>SUM(AK17:AK19)</f>
        <v>-755214</v>
      </c>
      <c r="AL20" s="95"/>
      <c r="AM20" s="24">
        <f>SUM(AM17:AM19)</f>
        <v>-6742664</v>
      </c>
    </row>
    <row r="21" spans="1:41" ht="22.2">
      <c r="A21" s="98" t="s">
        <v>219</v>
      </c>
      <c r="B21" s="98"/>
      <c r="C21" s="22"/>
      <c r="D21" s="66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66"/>
      <c r="W21" s="22"/>
      <c r="X21" s="66"/>
      <c r="Y21" s="22"/>
      <c r="Z21" s="66"/>
      <c r="AA21" s="22"/>
      <c r="AB21" s="66"/>
      <c r="AC21" s="22"/>
      <c r="AD21" s="22"/>
      <c r="AE21" s="22"/>
      <c r="AF21" s="22"/>
      <c r="AG21" s="22"/>
      <c r="AH21" s="22"/>
      <c r="AI21" s="22"/>
      <c r="AJ21" s="95"/>
      <c r="AK21" s="32"/>
      <c r="AL21" s="95"/>
      <c r="AM21" s="7"/>
    </row>
    <row r="22" spans="1:41" ht="22.2">
      <c r="A22" t="s">
        <v>220</v>
      </c>
      <c r="B22" s="94"/>
      <c r="C22" s="29"/>
      <c r="D22" s="65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66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2"/>
      <c r="AI22" s="29"/>
      <c r="AJ22" s="95"/>
      <c r="AK22" s="29"/>
      <c r="AL22" s="95"/>
      <c r="AM22" s="29"/>
    </row>
    <row r="23" spans="1:41" ht="22.2">
      <c r="A23" t="s">
        <v>193</v>
      </c>
      <c r="B23" s="94"/>
      <c r="C23" s="29">
        <v>0</v>
      </c>
      <c r="D23" s="65"/>
      <c r="E23" s="29">
        <v>0</v>
      </c>
      <c r="F23" s="29"/>
      <c r="G23" s="29">
        <v>-59261</v>
      </c>
      <c r="H23" s="29"/>
      <c r="I23" s="29">
        <v>0</v>
      </c>
      <c r="J23" s="29"/>
      <c r="K23" s="29">
        <v>0</v>
      </c>
      <c r="L23" s="29"/>
      <c r="M23" s="29">
        <v>0</v>
      </c>
      <c r="N23" s="29"/>
      <c r="O23" s="29">
        <v>0</v>
      </c>
      <c r="P23" s="29"/>
      <c r="Q23" s="29">
        <v>-787</v>
      </c>
      <c r="R23" s="29"/>
      <c r="S23" s="29">
        <v>0</v>
      </c>
      <c r="T23" s="29"/>
      <c r="U23" s="29">
        <v>0</v>
      </c>
      <c r="V23" s="66"/>
      <c r="W23" s="29">
        <v>254</v>
      </c>
      <c r="X23" s="29"/>
      <c r="Y23" s="29">
        <v>0</v>
      </c>
      <c r="Z23" s="29"/>
      <c r="AA23" s="29">
        <v>0</v>
      </c>
      <c r="AB23" s="29"/>
      <c r="AC23" s="29">
        <v>0</v>
      </c>
      <c r="AD23" s="29"/>
      <c r="AE23" s="29">
        <v>0</v>
      </c>
      <c r="AF23" s="29"/>
      <c r="AG23" s="29">
        <f t="shared" ref="AG23:AG27" si="1">SUM(W23:AF23)</f>
        <v>254</v>
      </c>
      <c r="AH23" s="22"/>
      <c r="AI23" s="21">
        <f>SUM(C23:U23,AG23)</f>
        <v>-59794</v>
      </c>
      <c r="AJ23" s="95"/>
      <c r="AK23" s="29">
        <v>59789</v>
      </c>
      <c r="AL23" s="95"/>
      <c r="AM23" s="29">
        <f>SUM(AI23:AK23)</f>
        <v>-5</v>
      </c>
    </row>
    <row r="24" spans="1:41" ht="22.2">
      <c r="A24" t="s">
        <v>221</v>
      </c>
      <c r="B24" s="94"/>
      <c r="C24" s="29">
        <v>0</v>
      </c>
      <c r="D24" s="65"/>
      <c r="E24" s="29">
        <v>0</v>
      </c>
      <c r="F24" s="29"/>
      <c r="G24" s="29">
        <v>6557</v>
      </c>
      <c r="H24" s="29"/>
      <c r="I24" s="29">
        <v>0</v>
      </c>
      <c r="J24" s="29"/>
      <c r="K24" s="29">
        <v>73474</v>
      </c>
      <c r="L24" s="29"/>
      <c r="M24" s="29">
        <v>0</v>
      </c>
      <c r="N24" s="29"/>
      <c r="O24" s="29">
        <v>0</v>
      </c>
      <c r="P24" s="29"/>
      <c r="Q24" s="29">
        <v>-948800</v>
      </c>
      <c r="R24" s="29"/>
      <c r="S24" s="29">
        <v>0</v>
      </c>
      <c r="T24" s="29"/>
      <c r="U24" s="29">
        <v>0</v>
      </c>
      <c r="V24" s="66"/>
      <c r="W24" s="29">
        <v>0</v>
      </c>
      <c r="X24" s="29"/>
      <c r="Y24" s="29">
        <v>0</v>
      </c>
      <c r="Z24" s="29"/>
      <c r="AA24" s="29">
        <v>0</v>
      </c>
      <c r="AB24" s="29"/>
      <c r="AC24" s="29">
        <v>0</v>
      </c>
      <c r="AD24" s="29"/>
      <c r="AE24" s="29">
        <v>0</v>
      </c>
      <c r="AF24" s="29"/>
      <c r="AG24" s="29">
        <f t="shared" si="1"/>
        <v>0</v>
      </c>
      <c r="AH24" s="22"/>
      <c r="AI24" s="21">
        <f>SUM(C24:U24,AG24)</f>
        <v>-868769</v>
      </c>
      <c r="AJ24" s="95"/>
      <c r="AK24" s="29">
        <v>0</v>
      </c>
      <c r="AL24" s="95"/>
      <c r="AM24" s="29">
        <f>SUM(AI24:AK24)</f>
        <v>-868769</v>
      </c>
    </row>
    <row r="25" spans="1:41" ht="22.2">
      <c r="A25" t="s">
        <v>195</v>
      </c>
      <c r="B25" s="94"/>
      <c r="C25" s="29">
        <v>0</v>
      </c>
      <c r="D25" s="65"/>
      <c r="E25" s="29">
        <v>0</v>
      </c>
      <c r="F25" s="29"/>
      <c r="G25" s="29">
        <v>0</v>
      </c>
      <c r="H25" s="29"/>
      <c r="I25" s="29">
        <v>0</v>
      </c>
      <c r="J25" s="29"/>
      <c r="K25" s="29">
        <v>0</v>
      </c>
      <c r="L25" s="29"/>
      <c r="M25" s="29">
        <v>0</v>
      </c>
      <c r="N25" s="29"/>
      <c r="O25" s="29">
        <v>0</v>
      </c>
      <c r="P25" s="29"/>
      <c r="Q25" s="29">
        <v>0</v>
      </c>
      <c r="R25" s="29"/>
      <c r="S25" s="29">
        <v>0</v>
      </c>
      <c r="T25" s="29"/>
      <c r="U25" s="29">
        <v>0</v>
      </c>
      <c r="V25" s="22"/>
      <c r="W25" s="29">
        <v>0</v>
      </c>
      <c r="X25" s="29"/>
      <c r="Y25" s="29">
        <v>0</v>
      </c>
      <c r="Z25" s="29"/>
      <c r="AA25" s="29">
        <v>0</v>
      </c>
      <c r="AB25" s="29"/>
      <c r="AC25" s="29">
        <v>0</v>
      </c>
      <c r="AD25" s="29"/>
      <c r="AE25" s="29">
        <v>0</v>
      </c>
      <c r="AF25" s="29"/>
      <c r="AG25" s="29">
        <f t="shared" si="1"/>
        <v>0</v>
      </c>
      <c r="AH25" s="22"/>
      <c r="AI25" s="21">
        <f>SUM(C25:U25,AG25)</f>
        <v>0</v>
      </c>
      <c r="AJ25" s="95"/>
      <c r="AK25" s="29">
        <v>200679</v>
      </c>
      <c r="AL25" s="95"/>
      <c r="AM25" s="29">
        <f>SUM(AI25:AK25)</f>
        <v>200679</v>
      </c>
    </row>
    <row r="26" spans="1:41" ht="22.2">
      <c r="A26" s="93" t="s">
        <v>196</v>
      </c>
      <c r="B26" s="94"/>
      <c r="C26" s="29">
        <v>0</v>
      </c>
      <c r="D26" s="65"/>
      <c r="E26" s="29">
        <v>0</v>
      </c>
      <c r="F26" s="29"/>
      <c r="G26" s="29">
        <v>0</v>
      </c>
      <c r="H26" s="29"/>
      <c r="I26" s="29">
        <v>0</v>
      </c>
      <c r="J26" s="29"/>
      <c r="K26" s="29">
        <v>0</v>
      </c>
      <c r="L26" s="29"/>
      <c r="M26" s="29">
        <v>0</v>
      </c>
      <c r="N26" s="29"/>
      <c r="O26" s="29">
        <v>0</v>
      </c>
      <c r="P26" s="29"/>
      <c r="Q26" s="29">
        <v>0</v>
      </c>
      <c r="R26" s="29"/>
      <c r="S26" s="29">
        <v>0</v>
      </c>
      <c r="T26" s="29"/>
      <c r="U26" s="29">
        <v>0</v>
      </c>
      <c r="V26" s="22"/>
      <c r="W26" s="29">
        <v>0</v>
      </c>
      <c r="X26" s="29"/>
      <c r="Y26" s="29">
        <v>0</v>
      </c>
      <c r="Z26" s="29"/>
      <c r="AA26" s="29">
        <v>0</v>
      </c>
      <c r="AB26" s="29"/>
      <c r="AC26" s="29">
        <v>0</v>
      </c>
      <c r="AD26" s="29"/>
      <c r="AE26" s="29">
        <v>0</v>
      </c>
      <c r="AF26" s="29"/>
      <c r="AG26" s="29">
        <f t="shared" si="1"/>
        <v>0</v>
      </c>
      <c r="AH26" s="22"/>
      <c r="AI26" s="21">
        <f>SUM(C26:U26,AG26)</f>
        <v>0</v>
      </c>
      <c r="AJ26" s="95"/>
      <c r="AK26" s="29">
        <v>11840</v>
      </c>
      <c r="AL26" s="95"/>
      <c r="AM26" s="29">
        <f>SUM(AI26:AK26)</f>
        <v>11840</v>
      </c>
    </row>
    <row r="27" spans="1:41" ht="22.2">
      <c r="A27" s="93" t="s">
        <v>222</v>
      </c>
      <c r="B27" s="94"/>
      <c r="C27" s="26">
        <v>0</v>
      </c>
      <c r="D27" s="65"/>
      <c r="E27" s="26">
        <v>0</v>
      </c>
      <c r="F27" s="29"/>
      <c r="G27" s="26">
        <v>765522</v>
      </c>
      <c r="H27" s="29"/>
      <c r="I27" s="26">
        <v>0</v>
      </c>
      <c r="J27" s="26"/>
      <c r="K27" s="26">
        <v>0</v>
      </c>
      <c r="L27" s="29"/>
      <c r="M27" s="26">
        <v>0</v>
      </c>
      <c r="N27" s="29"/>
      <c r="O27" s="26">
        <v>0</v>
      </c>
      <c r="P27" s="29"/>
      <c r="Q27" s="26">
        <v>-765522</v>
      </c>
      <c r="R27" s="29"/>
      <c r="S27" s="26">
        <v>0</v>
      </c>
      <c r="T27" s="29"/>
      <c r="U27" s="26">
        <v>0</v>
      </c>
      <c r="V27" s="22"/>
      <c r="W27" s="26">
        <v>0</v>
      </c>
      <c r="X27" s="29"/>
      <c r="Y27" s="26">
        <v>0</v>
      </c>
      <c r="Z27" s="29"/>
      <c r="AA27" s="26">
        <v>0</v>
      </c>
      <c r="AB27" s="29"/>
      <c r="AC27" s="26">
        <v>0</v>
      </c>
      <c r="AD27" s="29"/>
      <c r="AE27" s="26">
        <v>0</v>
      </c>
      <c r="AF27" s="29"/>
      <c r="AG27" s="26">
        <f t="shared" si="1"/>
        <v>0</v>
      </c>
      <c r="AH27" s="22"/>
      <c r="AI27" s="26">
        <f>SUM(C27:U27,AG27)</f>
        <v>0</v>
      </c>
      <c r="AJ27" s="95"/>
      <c r="AK27" s="26">
        <v>-2901</v>
      </c>
      <c r="AL27" s="95"/>
      <c r="AM27" s="26">
        <f>SUM(AI27:AK27)</f>
        <v>-2901</v>
      </c>
    </row>
    <row r="28" spans="1:41" s="2" customFormat="1" ht="22.2">
      <c r="A28" s="99" t="s">
        <v>223</v>
      </c>
      <c r="B28" s="107"/>
      <c r="C28" s="24">
        <f>SUM(C23:C27)</f>
        <v>0</v>
      </c>
      <c r="D28" s="66"/>
      <c r="E28" s="24">
        <f>SUM(E23:E27)</f>
        <v>0</v>
      </c>
      <c r="F28" s="25"/>
      <c r="G28" s="24">
        <f>SUM(G23:G27)</f>
        <v>712818</v>
      </c>
      <c r="H28" s="22"/>
      <c r="I28" s="24">
        <f>SUM(I23:I27)</f>
        <v>0</v>
      </c>
      <c r="J28" s="24"/>
      <c r="K28" s="24">
        <f>SUM(K23:K27)</f>
        <v>73474</v>
      </c>
      <c r="L28" s="22"/>
      <c r="M28" s="24">
        <f>SUM(M23:M27)</f>
        <v>0</v>
      </c>
      <c r="N28" s="22"/>
      <c r="O28" s="24">
        <f>SUM(O23:O27)</f>
        <v>0</v>
      </c>
      <c r="P28" s="22"/>
      <c r="Q28" s="24">
        <f>SUM(Q23:Q27)</f>
        <v>-1715109</v>
      </c>
      <c r="R28" s="25"/>
      <c r="S28" s="24">
        <f>SUM(S23:S27)</f>
        <v>0</v>
      </c>
      <c r="T28" s="25"/>
      <c r="U28" s="24">
        <f>SUM(U23:U27)</f>
        <v>0</v>
      </c>
      <c r="V28" s="66"/>
      <c r="W28" s="24">
        <f>SUM(W23:W27)</f>
        <v>254</v>
      </c>
      <c r="X28" s="66"/>
      <c r="Y28" s="24">
        <f>SUM(Y23:Y27)</f>
        <v>0</v>
      </c>
      <c r="Z28" s="66"/>
      <c r="AA28" s="24">
        <f>SUM(AA23:AA27)</f>
        <v>0</v>
      </c>
      <c r="AB28" s="22"/>
      <c r="AC28" s="24">
        <f>SUM(AC23:AC27)</f>
        <v>0</v>
      </c>
      <c r="AD28" s="22"/>
      <c r="AE28" s="24">
        <f>SUM(AE23:AE27)</f>
        <v>0</v>
      </c>
      <c r="AF28" s="22"/>
      <c r="AG28" s="24">
        <f>SUM(AG23:AG27)</f>
        <v>254</v>
      </c>
      <c r="AH28" s="22"/>
      <c r="AI28" s="24">
        <f>SUM(AI23:AI27)</f>
        <v>-928563</v>
      </c>
      <c r="AJ28" s="95"/>
      <c r="AK28" s="24">
        <f>SUM(AK22:AK27)</f>
        <v>269407</v>
      </c>
      <c r="AL28" s="95"/>
      <c r="AM28" s="24">
        <f>SUM(AM22:AM27)</f>
        <v>-659156</v>
      </c>
    </row>
    <row r="29" spans="1:41" ht="22.2">
      <c r="A29" s="2" t="s">
        <v>198</v>
      </c>
      <c r="B29" s="94"/>
      <c r="C29" s="24">
        <f>SUM(C20,C28)</f>
        <v>-197673</v>
      </c>
      <c r="D29" s="95"/>
      <c r="E29" s="24">
        <f>SUM(E20,E28)</f>
        <v>-1294884</v>
      </c>
      <c r="F29" s="25"/>
      <c r="G29" s="24">
        <f>SUM(G20,G28)</f>
        <v>712818</v>
      </c>
      <c r="H29" s="22"/>
      <c r="I29" s="24">
        <f>SUM(I20,I28)</f>
        <v>0</v>
      </c>
      <c r="J29" s="24"/>
      <c r="K29" s="24">
        <f>SUM(K20,K28)</f>
        <v>73474</v>
      </c>
      <c r="L29" s="22"/>
      <c r="M29" s="24">
        <f>SUM(M20,M28)</f>
        <v>0</v>
      </c>
      <c r="N29" s="22"/>
      <c r="O29" s="24">
        <f>SUM(O20,O28)</f>
        <v>-3396013</v>
      </c>
      <c r="P29" s="22"/>
      <c r="Q29" s="24">
        <f>SUM(Q20,Q28)</f>
        <v>-5677052</v>
      </c>
      <c r="R29" s="25"/>
      <c r="S29" s="24">
        <f>SUM(S20,S28)</f>
        <v>2863063</v>
      </c>
      <c r="T29" s="25"/>
      <c r="U29" s="24">
        <f>SUM(U20,U28)</f>
        <v>0</v>
      </c>
      <c r="V29" s="95"/>
      <c r="W29" s="24">
        <f>SUM(W20,W28)</f>
        <v>254</v>
      </c>
      <c r="X29" s="95"/>
      <c r="Y29" s="24">
        <f>SUM(Y20,Y28)</f>
        <v>0</v>
      </c>
      <c r="Z29" s="95"/>
      <c r="AA29" s="24">
        <f>SUM(AA20,AA28)</f>
        <v>0</v>
      </c>
      <c r="AB29" s="95"/>
      <c r="AC29" s="24">
        <f>SUM(AC20,AC28)</f>
        <v>0</v>
      </c>
      <c r="AD29" s="5"/>
      <c r="AE29" s="24">
        <f>SUM(AE20,AE28)</f>
        <v>0</v>
      </c>
      <c r="AF29" s="5"/>
      <c r="AG29" s="24">
        <f>SUM(AG20,AG28)</f>
        <v>254</v>
      </c>
      <c r="AH29" s="95"/>
      <c r="AI29" s="24">
        <f>SUM(AI20,AI28)</f>
        <v>-6916013</v>
      </c>
      <c r="AJ29" s="95"/>
      <c r="AK29" s="24">
        <f>SUM(AK20,AK28)</f>
        <v>-485807</v>
      </c>
      <c r="AL29" s="95"/>
      <c r="AM29" s="24">
        <f>SUM(AM20,AM28)</f>
        <v>-7401820</v>
      </c>
    </row>
    <row r="30" spans="1:41" ht="22.2">
      <c r="A30" s="2" t="s">
        <v>224</v>
      </c>
      <c r="B30" s="94"/>
      <c r="C30" s="22"/>
      <c r="D30" s="95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95"/>
      <c r="W30" s="22"/>
      <c r="X30" s="95"/>
      <c r="Y30" s="22"/>
      <c r="Z30" s="95"/>
      <c r="AA30" s="22"/>
      <c r="AB30" s="95"/>
      <c r="AC30" s="22"/>
      <c r="AD30" s="5"/>
      <c r="AE30" s="22"/>
      <c r="AF30" s="5"/>
      <c r="AG30" s="22"/>
      <c r="AH30" s="95"/>
      <c r="AI30" s="22"/>
      <c r="AJ30" s="95"/>
      <c r="AK30" s="7"/>
      <c r="AL30" s="95"/>
      <c r="AM30" s="7"/>
    </row>
    <row r="31" spans="1:41" ht="22.2">
      <c r="A31" t="s">
        <v>225</v>
      </c>
      <c r="B31" s="94"/>
      <c r="C31" s="21">
        <v>0</v>
      </c>
      <c r="D31" s="20"/>
      <c r="E31" s="21">
        <v>0</v>
      </c>
      <c r="F31" s="21"/>
      <c r="G31" s="21">
        <v>0</v>
      </c>
      <c r="H31" s="21"/>
      <c r="I31" s="21">
        <v>0</v>
      </c>
      <c r="J31" s="21"/>
      <c r="K31" s="21">
        <v>0</v>
      </c>
      <c r="L31" s="21"/>
      <c r="M31" s="21">
        <v>0</v>
      </c>
      <c r="N31" s="21"/>
      <c r="O31" s="21">
        <v>0</v>
      </c>
      <c r="P31" s="21"/>
      <c r="Q31" s="21">
        <v>-5207348</v>
      </c>
      <c r="R31" s="21"/>
      <c r="S31" s="21">
        <v>0</v>
      </c>
      <c r="T31" s="21"/>
      <c r="U31" s="21">
        <v>0</v>
      </c>
      <c r="V31" s="21"/>
      <c r="W31" s="21">
        <v>0</v>
      </c>
      <c r="X31" s="21"/>
      <c r="Y31" s="21">
        <v>0</v>
      </c>
      <c r="Z31" s="21"/>
      <c r="AA31" s="21">
        <v>0</v>
      </c>
      <c r="AB31" s="21"/>
      <c r="AC31" s="21">
        <v>0</v>
      </c>
      <c r="AD31" s="21"/>
      <c r="AE31" s="21">
        <v>0</v>
      </c>
      <c r="AF31" s="21"/>
      <c r="AG31" s="21">
        <f t="shared" ref="AG31" si="2">SUM(W31:AF31)</f>
        <v>0</v>
      </c>
      <c r="AH31" s="21"/>
      <c r="AI31" s="21">
        <f>SUM(C31:U31,AG31)</f>
        <v>-5207348</v>
      </c>
      <c r="AJ31" s="21"/>
      <c r="AK31" s="21">
        <v>2676455</v>
      </c>
      <c r="AL31" s="21"/>
      <c r="AM31" s="21">
        <f>SUM(AI31:AK31)</f>
        <v>-2530893</v>
      </c>
      <c r="AO31" s="90"/>
    </row>
    <row r="32" spans="1:41">
      <c r="A32" t="s">
        <v>226</v>
      </c>
      <c r="C32" s="81"/>
      <c r="D32" s="20"/>
      <c r="E32" s="81"/>
      <c r="F32" s="20"/>
      <c r="G32" s="81"/>
      <c r="H32" s="20"/>
      <c r="I32" s="81"/>
      <c r="J32" s="81"/>
      <c r="K32" s="81"/>
      <c r="L32" s="20"/>
      <c r="M32" s="81"/>
      <c r="N32" s="20"/>
      <c r="O32" s="81"/>
      <c r="P32" s="20"/>
      <c r="Q32" s="81"/>
      <c r="R32" s="81"/>
      <c r="S32" s="81"/>
      <c r="T32" s="81"/>
      <c r="U32" s="2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21"/>
    </row>
    <row r="33" spans="1:41">
      <c r="A33" t="s">
        <v>227</v>
      </c>
      <c r="B33" s="94"/>
      <c r="C33" s="21">
        <v>0</v>
      </c>
      <c r="D33" s="20"/>
      <c r="E33" s="21">
        <v>0</v>
      </c>
      <c r="F33" s="21"/>
      <c r="G33" s="21">
        <v>0</v>
      </c>
      <c r="H33" s="20"/>
      <c r="I33" s="21">
        <v>0</v>
      </c>
      <c r="J33" s="21"/>
      <c r="K33" s="21">
        <v>0</v>
      </c>
      <c r="L33" s="20"/>
      <c r="M33" s="21">
        <v>0</v>
      </c>
      <c r="N33" s="20"/>
      <c r="O33" s="21">
        <v>0</v>
      </c>
      <c r="P33" s="20"/>
      <c r="Q33" s="21">
        <v>-190944</v>
      </c>
      <c r="R33" s="83"/>
      <c r="S33" s="21">
        <v>0</v>
      </c>
      <c r="T33" s="21"/>
      <c r="U33" s="21">
        <v>0</v>
      </c>
      <c r="V33" s="96"/>
      <c r="W33" s="21">
        <v>0</v>
      </c>
      <c r="X33" s="21"/>
      <c r="Y33" s="21">
        <v>0</v>
      </c>
      <c r="Z33" s="21"/>
      <c r="AA33" s="21">
        <v>0</v>
      </c>
      <c r="AB33" s="21"/>
      <c r="AC33" s="21">
        <v>0</v>
      </c>
      <c r="AD33" s="21"/>
      <c r="AE33" s="21">
        <v>0</v>
      </c>
      <c r="AF33" s="21"/>
      <c r="AG33" s="21">
        <f t="shared" ref="AG33:AG39" si="3">SUM(W33:AF33)</f>
        <v>0</v>
      </c>
      <c r="AH33" s="96"/>
      <c r="AI33" s="21">
        <f>SUM(C33:U33,AG33)</f>
        <v>-190944</v>
      </c>
      <c r="AJ33" s="96"/>
      <c r="AK33" s="21">
        <v>-1180</v>
      </c>
      <c r="AL33" s="96"/>
      <c r="AM33" s="21">
        <f>SUM(AI33:AK33)</f>
        <v>-192124</v>
      </c>
    </row>
    <row r="34" spans="1:41" ht="22.2">
      <c r="A34" t="s">
        <v>228</v>
      </c>
      <c r="C34" s="23">
        <v>0</v>
      </c>
      <c r="D34" s="20"/>
      <c r="E34" s="23">
        <v>0</v>
      </c>
      <c r="F34" s="21"/>
      <c r="G34" s="23">
        <v>0</v>
      </c>
      <c r="H34" s="20"/>
      <c r="I34" s="23">
        <v>0</v>
      </c>
      <c r="J34" s="23"/>
      <c r="K34" s="23">
        <v>0</v>
      </c>
      <c r="L34" s="20"/>
      <c r="M34" s="23">
        <v>0</v>
      </c>
      <c r="N34" s="20"/>
      <c r="O34" s="23">
        <v>0</v>
      </c>
      <c r="P34" s="20"/>
      <c r="Q34" s="23">
        <v>0</v>
      </c>
      <c r="R34" s="21"/>
      <c r="S34" s="23">
        <v>0</v>
      </c>
      <c r="T34" s="21"/>
      <c r="U34" s="23">
        <v>0</v>
      </c>
      <c r="V34" s="20"/>
      <c r="W34" s="23">
        <v>-12235417</v>
      </c>
      <c r="X34" s="96"/>
      <c r="Y34" s="23">
        <v>-1304078</v>
      </c>
      <c r="Z34" s="20"/>
      <c r="AA34" s="23">
        <v>-99289</v>
      </c>
      <c r="AB34" s="20"/>
      <c r="AC34" s="23">
        <v>-3411671</v>
      </c>
      <c r="AD34" s="15"/>
      <c r="AE34" s="23">
        <v>1388111</v>
      </c>
      <c r="AF34" s="15"/>
      <c r="AG34" s="23">
        <f t="shared" si="3"/>
        <v>-15662344</v>
      </c>
      <c r="AH34" s="96"/>
      <c r="AI34" s="23">
        <f>SUM(C34:U34,AG34)</f>
        <v>-15662344</v>
      </c>
      <c r="AJ34" s="96"/>
      <c r="AK34" s="23">
        <v>-363507</v>
      </c>
      <c r="AL34" s="96"/>
      <c r="AM34" s="23">
        <f>SUM(AI34:AK34)</f>
        <v>-16025851</v>
      </c>
      <c r="AO34" s="90"/>
    </row>
    <row r="35" spans="1:41" ht="22.2">
      <c r="A35" s="2" t="s">
        <v>229</v>
      </c>
      <c r="B35" s="2"/>
      <c r="C35" s="24">
        <f>SUM(C30:C34)</f>
        <v>0</v>
      </c>
      <c r="D35" s="22"/>
      <c r="E35" s="24">
        <f>SUM(E30:E34)</f>
        <v>0</v>
      </c>
      <c r="F35" s="25"/>
      <c r="G35" s="24">
        <f>SUM(G30:G34)</f>
        <v>0</v>
      </c>
      <c r="H35" s="22"/>
      <c r="I35" s="24">
        <f>SUM(I30:I34)</f>
        <v>0</v>
      </c>
      <c r="J35" s="24"/>
      <c r="K35" s="24">
        <f>SUM(K30:K34)</f>
        <v>0</v>
      </c>
      <c r="L35" s="22"/>
      <c r="M35" s="24">
        <f>SUM(M30:M34)</f>
        <v>0</v>
      </c>
      <c r="N35" s="22"/>
      <c r="O35" s="24">
        <f>SUM(O30:O34)</f>
        <v>0</v>
      </c>
      <c r="P35" s="22"/>
      <c r="Q35" s="24">
        <f>SUM(Q30:Q34)</f>
        <v>-5398292</v>
      </c>
      <c r="R35" s="25"/>
      <c r="S35" s="24">
        <f>SUM(S30:S34)</f>
        <v>0</v>
      </c>
      <c r="T35" s="25"/>
      <c r="U35" s="24">
        <f>SUM(U31:U34)</f>
        <v>0</v>
      </c>
      <c r="V35" s="100"/>
      <c r="W35" s="24">
        <f>SUM(W31:W34)</f>
        <v>-12235417</v>
      </c>
      <c r="X35" s="100"/>
      <c r="Y35" s="24">
        <f>SUM(Y30:Y34)</f>
        <v>-1304078</v>
      </c>
      <c r="Z35" s="22"/>
      <c r="AA35" s="24">
        <f>SUM(AA30:AA34)</f>
        <v>-99289</v>
      </c>
      <c r="AB35" s="22"/>
      <c r="AC35" s="24">
        <f>SUM(AC31:AC34)</f>
        <v>-3411671</v>
      </c>
      <c r="AD35" s="40"/>
      <c r="AE35" s="24">
        <f>SUM(AE30:AE34)</f>
        <v>1388111</v>
      </c>
      <c r="AF35" s="40"/>
      <c r="AG35" s="24">
        <f>SUM(AG31:AG34)</f>
        <v>-15662344</v>
      </c>
      <c r="AH35" s="100"/>
      <c r="AI35" s="24">
        <f>SUM(AI31:AI34)</f>
        <v>-21060636</v>
      </c>
      <c r="AJ35" s="100"/>
      <c r="AK35" s="24">
        <f>SUM(AK31:AK34)</f>
        <v>2311768</v>
      </c>
      <c r="AL35" s="100"/>
      <c r="AM35" s="24">
        <f>SUM(AM30:AM34)</f>
        <v>-18748868</v>
      </c>
      <c r="AO35" s="90"/>
    </row>
    <row r="36" spans="1:41">
      <c r="A36" t="s">
        <v>230</v>
      </c>
      <c r="B36" s="94">
        <v>23</v>
      </c>
      <c r="C36" s="21">
        <v>0</v>
      </c>
      <c r="D36" s="20"/>
      <c r="E36" s="21">
        <v>0</v>
      </c>
      <c r="F36" s="21"/>
      <c r="G36" s="21">
        <v>0</v>
      </c>
      <c r="H36" s="20"/>
      <c r="I36" s="21">
        <v>0</v>
      </c>
      <c r="J36" s="21"/>
      <c r="K36" s="21">
        <v>0</v>
      </c>
      <c r="L36" s="20"/>
      <c r="M36" s="21">
        <v>0</v>
      </c>
      <c r="N36" s="20"/>
      <c r="O36" s="21">
        <v>0</v>
      </c>
      <c r="P36" s="20"/>
      <c r="Q36" s="21">
        <v>0</v>
      </c>
      <c r="R36" s="21"/>
      <c r="S36" s="21">
        <v>0</v>
      </c>
      <c r="T36" s="21"/>
      <c r="U36" s="21">
        <v>11932000</v>
      </c>
      <c r="V36" s="96"/>
      <c r="W36" s="21">
        <v>0</v>
      </c>
      <c r="X36" s="21"/>
      <c r="Y36" s="21">
        <v>0</v>
      </c>
      <c r="Z36" s="21"/>
      <c r="AA36" s="21">
        <v>0</v>
      </c>
      <c r="AB36" s="21"/>
      <c r="AC36" s="21">
        <v>0</v>
      </c>
      <c r="AD36" s="21"/>
      <c r="AE36" s="21">
        <v>0</v>
      </c>
      <c r="AF36" s="21"/>
      <c r="AG36" s="21">
        <f t="shared" si="3"/>
        <v>0</v>
      </c>
      <c r="AH36" s="96"/>
      <c r="AI36" s="21">
        <f>SUM(C36:U36,AG36)</f>
        <v>11932000</v>
      </c>
      <c r="AJ36" s="96"/>
      <c r="AK36" s="21">
        <v>0</v>
      </c>
      <c r="AL36" s="96"/>
      <c r="AM36" s="21">
        <f>SUM(AI36:AK36)</f>
        <v>11932000</v>
      </c>
    </row>
    <row r="37" spans="1:41" ht="22.2">
      <c r="A37" t="s">
        <v>231</v>
      </c>
      <c r="B37" s="2"/>
      <c r="C37" s="21"/>
      <c r="D37" s="20"/>
      <c r="E37" s="21"/>
      <c r="F37" s="21"/>
      <c r="G37" s="21"/>
      <c r="H37" s="20"/>
      <c r="I37" s="21"/>
      <c r="J37" s="21"/>
      <c r="K37" s="21"/>
      <c r="L37" s="20"/>
      <c r="M37" s="21"/>
      <c r="N37" s="20"/>
      <c r="O37" s="21"/>
      <c r="P37" s="20"/>
      <c r="Q37" s="21"/>
      <c r="R37" s="21"/>
      <c r="S37" s="21"/>
      <c r="T37" s="21"/>
      <c r="U37" s="21"/>
      <c r="V37" s="36"/>
      <c r="W37" s="21"/>
      <c r="X37" s="36"/>
      <c r="Y37" s="21"/>
      <c r="Z37" s="20"/>
      <c r="AA37" s="21"/>
      <c r="AB37" s="20"/>
      <c r="AC37" s="21"/>
      <c r="AD37" s="92"/>
      <c r="AE37" s="21"/>
      <c r="AF37" s="92"/>
      <c r="AG37" s="21"/>
      <c r="AH37" s="36"/>
      <c r="AI37" s="21"/>
      <c r="AJ37" s="36"/>
      <c r="AK37" s="21"/>
      <c r="AL37" s="36"/>
      <c r="AM37" s="21"/>
    </row>
    <row r="38" spans="1:41">
      <c r="A38" t="s">
        <v>232</v>
      </c>
      <c r="B38" s="94">
        <v>23</v>
      </c>
      <c r="C38" s="21">
        <v>0</v>
      </c>
      <c r="D38" s="20"/>
      <c r="E38" s="21">
        <v>0</v>
      </c>
      <c r="F38" s="21"/>
      <c r="G38" s="21">
        <v>0</v>
      </c>
      <c r="H38" s="20"/>
      <c r="I38" s="21">
        <v>0</v>
      </c>
      <c r="J38" s="21"/>
      <c r="K38" s="21">
        <v>0</v>
      </c>
      <c r="L38" s="20"/>
      <c r="M38" s="21">
        <v>0</v>
      </c>
      <c r="N38" s="20"/>
      <c r="O38" s="21">
        <v>0</v>
      </c>
      <c r="P38" s="20"/>
      <c r="Q38" s="21">
        <v>-591762</v>
      </c>
      <c r="R38" s="21"/>
      <c r="S38" s="21">
        <v>0</v>
      </c>
      <c r="T38" s="21"/>
      <c r="U38" s="21">
        <v>0</v>
      </c>
      <c r="V38" s="96"/>
      <c r="W38" s="21">
        <v>0</v>
      </c>
      <c r="X38" s="21"/>
      <c r="Y38" s="21">
        <v>0</v>
      </c>
      <c r="Z38" s="21"/>
      <c r="AA38" s="21">
        <v>0</v>
      </c>
      <c r="AB38" s="21"/>
      <c r="AC38" s="21">
        <v>0</v>
      </c>
      <c r="AD38" s="21"/>
      <c r="AE38" s="21">
        <v>0</v>
      </c>
      <c r="AF38" s="21"/>
      <c r="AG38" s="21">
        <f t="shared" si="3"/>
        <v>0</v>
      </c>
      <c r="AH38" s="96"/>
      <c r="AI38" s="21">
        <f>SUM(C38:U38,AG38)</f>
        <v>-591762</v>
      </c>
      <c r="AJ38" s="96"/>
      <c r="AK38" s="21">
        <v>0</v>
      </c>
      <c r="AL38" s="96"/>
      <c r="AM38" s="21">
        <f>SUM(AI38:AK38)</f>
        <v>-591762</v>
      </c>
    </row>
    <row r="39" spans="1:41">
      <c r="A39" t="s">
        <v>233</v>
      </c>
      <c r="B39" s="94"/>
      <c r="C39" s="21">
        <v>0</v>
      </c>
      <c r="D39" s="20"/>
      <c r="E39" s="21">
        <v>0</v>
      </c>
      <c r="F39" s="21"/>
      <c r="G39" s="21">
        <v>0</v>
      </c>
      <c r="H39" s="20"/>
      <c r="I39" s="21">
        <v>0</v>
      </c>
      <c r="J39" s="21"/>
      <c r="K39" s="21">
        <v>0</v>
      </c>
      <c r="L39" s="20"/>
      <c r="M39" s="21">
        <v>0</v>
      </c>
      <c r="N39" s="20"/>
      <c r="O39" s="21">
        <v>0</v>
      </c>
      <c r="P39" s="20"/>
      <c r="Q39" s="21">
        <v>495112</v>
      </c>
      <c r="R39" s="21"/>
      <c r="S39" s="21">
        <v>0</v>
      </c>
      <c r="T39" s="21"/>
      <c r="U39" s="21">
        <v>0</v>
      </c>
      <c r="V39" s="96"/>
      <c r="W39" s="21">
        <v>0</v>
      </c>
      <c r="X39" s="21"/>
      <c r="Y39" s="21">
        <v>0</v>
      </c>
      <c r="Z39" s="21"/>
      <c r="AA39" s="21">
        <v>0</v>
      </c>
      <c r="AB39" s="21"/>
      <c r="AC39" s="21">
        <v>0</v>
      </c>
      <c r="AD39" s="21"/>
      <c r="AE39" s="21">
        <v>-495112</v>
      </c>
      <c r="AF39" s="21"/>
      <c r="AG39" s="21">
        <f t="shared" si="3"/>
        <v>-495112</v>
      </c>
      <c r="AH39" s="96"/>
      <c r="AI39" s="21">
        <f>SUM(C39:U39,AG39)</f>
        <v>0</v>
      </c>
      <c r="AJ39" s="96"/>
      <c r="AK39" s="21">
        <v>0</v>
      </c>
      <c r="AL39" s="96"/>
      <c r="AM39" s="21">
        <f>SUM(AI39:AK39)</f>
        <v>0</v>
      </c>
    </row>
    <row r="40" spans="1:41" ht="22.8" thickBot="1">
      <c r="A40" s="14" t="s">
        <v>234</v>
      </c>
      <c r="B40" s="14"/>
      <c r="C40" s="101">
        <f>C14+C29+C35+C39+C36+C38</f>
        <v>8413569</v>
      </c>
      <c r="D40" s="7"/>
      <c r="E40" s="101">
        <f>E14+E29+E35+E39+E36+E38</f>
        <v>56004025</v>
      </c>
      <c r="F40" s="7"/>
      <c r="G40" s="101">
        <f>G14+G29+G35+G39+G36+G38</f>
        <v>5212858</v>
      </c>
      <c r="H40" s="7"/>
      <c r="I40" s="101">
        <f>I14+I29+I35+I39+I36+I38</f>
        <v>-9917</v>
      </c>
      <c r="J40" s="101"/>
      <c r="K40" s="101">
        <f>K14+K29+K35+K39+K36+K38</f>
        <v>3621945</v>
      </c>
      <c r="L40" s="7"/>
      <c r="M40" s="101">
        <f>M14+M29+M35+M39+M36+M38</f>
        <v>929166</v>
      </c>
      <c r="N40" s="7"/>
      <c r="O40" s="101">
        <f>O14+O29+O35+O39+O36+O38</f>
        <v>3666565</v>
      </c>
      <c r="P40" s="7"/>
      <c r="Q40" s="101">
        <f>Q14+Q29+Q35+Q39+Q36+Q38</f>
        <v>118690135</v>
      </c>
      <c r="R40" s="102"/>
      <c r="S40" s="101">
        <f>S14+S29+S35+S39+S36+S38</f>
        <v>-8287164</v>
      </c>
      <c r="T40" s="102"/>
      <c r="U40" s="101">
        <f>U14+U29+U35+U39+U36+U38</f>
        <v>26932000</v>
      </c>
      <c r="V40" s="7"/>
      <c r="W40" s="101">
        <f>W14+W29+W35+W39+W36+W38</f>
        <v>-34940547</v>
      </c>
      <c r="X40" s="7"/>
      <c r="Y40" s="101">
        <f>Y14+Y29+Y35+Y39+Y36+Y38</f>
        <v>1561306</v>
      </c>
      <c r="Z40" s="7"/>
      <c r="AA40" s="101">
        <f>AA14+AA29+AA35+AA39+AA36+AA38</f>
        <v>0</v>
      </c>
      <c r="AB40" s="7"/>
      <c r="AC40" s="101">
        <f>AC14+AC29+AC35+AC39+AC36+AC38</f>
        <v>2344176</v>
      </c>
      <c r="AD40" s="7"/>
      <c r="AE40" s="101">
        <f>AE14+AE29+AE35+AE39+AE36+AE38</f>
        <v>55278117</v>
      </c>
      <c r="AF40" s="7"/>
      <c r="AG40" s="101">
        <f>AG14+AG29+AG35+AG39+AG36+AG38</f>
        <v>24243052</v>
      </c>
      <c r="AH40" s="7"/>
      <c r="AI40" s="101">
        <f>AI14+AI29+AI35+AI39+AI36+AI38</f>
        <v>239416234</v>
      </c>
      <c r="AJ40" s="7"/>
      <c r="AK40" s="101">
        <f>AK14+AK29+AK35+AK39+AK36+AK38</f>
        <v>45616861</v>
      </c>
      <c r="AL40" s="7"/>
      <c r="AM40" s="101">
        <f>AM14+AM29+AM35+AM39+AM36+AM38</f>
        <v>285033095</v>
      </c>
    </row>
    <row r="41" spans="1:41" ht="22.2" thickTop="1"/>
    <row r="42" spans="1:41" s="103" customFormat="1" ht="23.4">
      <c r="C42" s="104"/>
      <c r="E42" s="104"/>
      <c r="G42" s="104"/>
      <c r="I42" s="104"/>
      <c r="J42" s="104"/>
      <c r="K42" s="104"/>
      <c r="M42" s="104"/>
      <c r="O42" s="104"/>
      <c r="Q42" s="104"/>
      <c r="S42" s="104"/>
      <c r="T42" s="104"/>
      <c r="U42" s="104"/>
      <c r="AG42" s="104"/>
      <c r="AI42" s="104"/>
      <c r="AK42" s="104"/>
      <c r="AM42" s="104"/>
    </row>
  </sheetData>
  <mergeCells count="3">
    <mergeCell ref="C4:AM4"/>
    <mergeCell ref="W5:AG5"/>
    <mergeCell ref="M5:Q5"/>
  </mergeCells>
  <pageMargins left="0.35" right="0.25" top="0.48" bottom="0.5" header="0.5" footer="0.5"/>
  <pageSetup paperSize="9" scale="41" firstPageNumber="15" fitToHeight="0" orientation="landscape" useFirstPageNumber="1" r:id="rId1"/>
  <headerFooter>
    <oddFooter>&amp;L หมายเหตุประกอบงบการเงินเป็นส่วนหนึ่งของงบการเงินนี้
&amp;C&amp;14&amp;P</oddFooter>
  </headerFooter>
  <customProperties>
    <customPr name="OrphanNamesChecke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4E202-3494-4B6D-9768-7D12C22F9052}">
  <sheetPr>
    <pageSetUpPr fitToPage="1"/>
  </sheetPr>
  <dimension ref="A1:AM42"/>
  <sheetViews>
    <sheetView view="pageBreakPreview" topLeftCell="A3" zoomScale="70" zoomScaleNormal="55" zoomScaleSheetLayoutView="70" workbookViewId="0">
      <selection activeCell="B16" sqref="B16"/>
    </sheetView>
  </sheetViews>
  <sheetFormatPr defaultColWidth="9" defaultRowHeight="21.6"/>
  <cols>
    <col min="1" max="1" width="70.375" customWidth="1"/>
    <col min="2" max="2" width="10" customWidth="1"/>
    <col min="3" max="3" width="11.875" customWidth="1"/>
    <col min="4" max="4" width="1.125" customWidth="1"/>
    <col min="5" max="5" width="14.125" bestFit="1" customWidth="1"/>
    <col min="6" max="6" width="1.125" customWidth="1"/>
    <col min="7" max="7" width="13.75" customWidth="1"/>
    <col min="8" max="8" width="1.125" customWidth="1"/>
    <col min="9" max="9" width="15.75" customWidth="1"/>
    <col min="10" max="10" width="1.75" customWidth="1"/>
    <col min="11" max="11" width="13.375" customWidth="1"/>
    <col min="12" max="12" width="1.125" customWidth="1"/>
    <col min="13" max="13" width="11.875" customWidth="1"/>
    <col min="14" max="14" width="1.125" customWidth="1"/>
    <col min="15" max="15" width="11.875" customWidth="1"/>
    <col min="16" max="16" width="1.125" customWidth="1"/>
    <col min="17" max="17" width="15.125" bestFit="1" customWidth="1"/>
    <col min="18" max="18" width="1.125" customWidth="1"/>
    <col min="19" max="19" width="16" bestFit="1" customWidth="1"/>
    <col min="20" max="20" width="2.125" customWidth="1"/>
    <col min="21" max="21" width="17.125" customWidth="1"/>
    <col min="22" max="22" width="1.125" customWidth="1"/>
    <col min="23" max="23" width="18.625" bestFit="1" customWidth="1"/>
    <col min="24" max="24" width="1.125" customWidth="1"/>
    <col min="25" max="25" width="15.375" bestFit="1" customWidth="1"/>
    <col min="26" max="26" width="1.375" customWidth="1"/>
    <col min="27" max="27" width="20.125" bestFit="1" customWidth="1"/>
    <col min="28" max="28" width="1.125" customWidth="1"/>
    <col min="29" max="29" width="15.375" bestFit="1" customWidth="1"/>
    <col min="30" max="30" width="1.125" customWidth="1"/>
    <col min="31" max="31" width="14.625" customWidth="1"/>
    <col min="32" max="32" width="1.375" customWidth="1"/>
    <col min="33" max="33" width="17.875" bestFit="1" customWidth="1"/>
    <col min="34" max="34" width="1.125" customWidth="1"/>
    <col min="35" max="35" width="14" bestFit="1" customWidth="1"/>
    <col min="36" max="36" width="1.125" customWidth="1"/>
    <col min="37" max="37" width="18.125" customWidth="1"/>
  </cols>
  <sheetData>
    <row r="1" spans="1:37" ht="24.6">
      <c r="A1" s="87" t="s">
        <v>0</v>
      </c>
      <c r="B1" s="87"/>
      <c r="C1" s="3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38"/>
      <c r="V1" s="88"/>
      <c r="W1" s="38"/>
      <c r="X1" s="38"/>
      <c r="Y1" s="38"/>
      <c r="Z1" s="88"/>
      <c r="AA1" s="38"/>
      <c r="AB1" s="88"/>
      <c r="AC1" s="38"/>
      <c r="AD1" s="88"/>
      <c r="AE1" s="38"/>
      <c r="AF1" s="38"/>
      <c r="AG1" s="88"/>
      <c r="AH1" s="88"/>
      <c r="AI1" s="38"/>
      <c r="AJ1" s="88"/>
    </row>
    <row r="2" spans="1:37" ht="24.6">
      <c r="A2" s="87" t="s">
        <v>202</v>
      </c>
      <c r="B2" s="87"/>
      <c r="C2" s="89"/>
      <c r="D2" s="88"/>
      <c r="E2" s="89"/>
      <c r="F2" s="88"/>
      <c r="G2" s="89"/>
      <c r="H2" s="88"/>
      <c r="I2" s="89"/>
      <c r="J2" s="89"/>
      <c r="K2" s="89"/>
      <c r="L2" s="88"/>
      <c r="M2" s="89"/>
      <c r="N2" s="88"/>
      <c r="O2" s="89"/>
      <c r="P2" s="88"/>
      <c r="Q2" s="89"/>
      <c r="R2" s="88"/>
      <c r="S2" s="89"/>
      <c r="T2" s="89"/>
      <c r="U2" s="89"/>
      <c r="V2" s="88"/>
      <c r="W2" s="89"/>
      <c r="X2" s="38"/>
      <c r="Y2" s="89"/>
      <c r="Z2" s="88"/>
      <c r="AA2" s="89"/>
      <c r="AB2" s="88"/>
      <c r="AC2" s="89"/>
      <c r="AD2" s="88"/>
      <c r="AE2" s="89"/>
      <c r="AF2" s="38"/>
      <c r="AG2" s="89"/>
      <c r="AH2" s="88"/>
      <c r="AI2" s="89"/>
      <c r="AJ2" s="88"/>
      <c r="AK2" s="89"/>
    </row>
    <row r="3" spans="1:37" ht="24">
      <c r="A3" s="87"/>
      <c r="B3" s="87"/>
      <c r="C3" s="89"/>
      <c r="D3" s="38"/>
      <c r="E3" s="89"/>
      <c r="F3" s="38"/>
      <c r="G3" s="89"/>
      <c r="H3" s="38"/>
      <c r="I3" s="89"/>
      <c r="J3" s="89"/>
      <c r="K3" s="89"/>
      <c r="L3" s="38"/>
      <c r="M3" s="89"/>
      <c r="N3" s="38"/>
      <c r="O3" s="89"/>
      <c r="P3" s="38"/>
      <c r="Q3" s="48"/>
      <c r="R3" s="38"/>
      <c r="S3" s="89"/>
      <c r="T3" s="89"/>
      <c r="U3" s="38"/>
      <c r="V3" s="38"/>
      <c r="W3" s="38"/>
      <c r="X3" s="38"/>
      <c r="Y3" s="89"/>
      <c r="Z3" s="38"/>
      <c r="AA3" s="38"/>
      <c r="AB3" s="38"/>
      <c r="AC3" s="89"/>
      <c r="AD3" s="38"/>
      <c r="AE3" s="38"/>
      <c r="AF3" s="38"/>
      <c r="AG3" s="38"/>
      <c r="AH3" s="38"/>
      <c r="AI3" s="38"/>
      <c r="AJ3" s="38"/>
      <c r="AK3" s="10" t="s">
        <v>2</v>
      </c>
    </row>
    <row r="4" spans="1:37" ht="23.4">
      <c r="A4" s="87"/>
      <c r="B4" s="87"/>
      <c r="C4" s="148" t="s">
        <v>3</v>
      </c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</row>
    <row r="5" spans="1:37" ht="22.2">
      <c r="A5" s="14"/>
      <c r="B5" s="14"/>
      <c r="C5" s="2"/>
      <c r="D5" s="2"/>
      <c r="E5" s="2"/>
      <c r="F5" s="2"/>
      <c r="H5" s="2"/>
      <c r="I5" s="12"/>
      <c r="J5" s="12"/>
      <c r="K5" s="2"/>
      <c r="L5" s="2"/>
      <c r="M5" s="156" t="s">
        <v>84</v>
      </c>
      <c r="N5" s="156"/>
      <c r="O5" s="156"/>
      <c r="P5" s="156"/>
      <c r="Q5" s="156"/>
      <c r="R5" s="2"/>
      <c r="S5" s="2"/>
      <c r="T5" s="2"/>
      <c r="U5" s="2"/>
      <c r="V5" s="2"/>
      <c r="W5" s="155" t="s">
        <v>91</v>
      </c>
      <c r="X5" s="155"/>
      <c r="Y5" s="155"/>
      <c r="Z5" s="155"/>
      <c r="AA5" s="155"/>
      <c r="AB5" s="155"/>
      <c r="AC5" s="155"/>
      <c r="AD5" s="155"/>
      <c r="AE5" s="155"/>
      <c r="AF5" s="2"/>
      <c r="AG5" s="2"/>
      <c r="AH5" s="2"/>
      <c r="AI5" s="2"/>
      <c r="AJ5" s="2"/>
      <c r="AK5" s="2"/>
    </row>
    <row r="6" spans="1:37" ht="22.2">
      <c r="A6" s="14"/>
      <c r="B6" s="14"/>
      <c r="C6" s="2"/>
      <c r="D6" s="2"/>
      <c r="E6" s="2"/>
      <c r="F6" s="2"/>
      <c r="G6" s="12" t="s">
        <v>168</v>
      </c>
      <c r="H6" s="2"/>
      <c r="I6" s="12"/>
      <c r="J6" s="12"/>
      <c r="K6" s="2"/>
      <c r="L6" s="2"/>
      <c r="M6" s="2"/>
      <c r="N6" s="2"/>
      <c r="O6" s="2"/>
      <c r="P6" s="2"/>
      <c r="Q6" s="2"/>
      <c r="R6" s="2"/>
      <c r="S6" s="90"/>
      <c r="T6" s="90"/>
      <c r="U6" s="2"/>
      <c r="V6" s="2"/>
      <c r="W6" s="12"/>
      <c r="X6" s="12"/>
      <c r="Y6" s="12"/>
      <c r="Z6" s="12"/>
      <c r="AA6" s="12"/>
      <c r="AB6" s="12"/>
      <c r="AC6" s="12"/>
      <c r="AD6" s="12"/>
      <c r="AE6" s="12"/>
      <c r="AF6" s="2"/>
      <c r="AG6" s="2"/>
      <c r="AH6" s="2"/>
      <c r="AI6" s="2"/>
      <c r="AJ6" s="2"/>
      <c r="AK6" s="2"/>
    </row>
    <row r="7" spans="1:37" ht="22.2">
      <c r="A7" s="14"/>
      <c r="B7" s="14"/>
      <c r="C7" s="2"/>
      <c r="D7" s="2"/>
      <c r="E7" s="2"/>
      <c r="F7" s="2"/>
      <c r="G7" s="12" t="s">
        <v>203</v>
      </c>
      <c r="H7" s="2"/>
      <c r="I7" s="12"/>
      <c r="J7" s="1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12"/>
      <c r="X7" s="12"/>
      <c r="Y7" s="12"/>
      <c r="Z7" s="12"/>
      <c r="AA7" s="12"/>
      <c r="AB7" s="12"/>
      <c r="AC7" s="12"/>
      <c r="AD7" s="12"/>
      <c r="AE7" s="12"/>
      <c r="AF7" s="2"/>
      <c r="AG7" s="2"/>
      <c r="AH7" s="2"/>
      <c r="AI7" s="2"/>
      <c r="AJ7" s="2"/>
      <c r="AK7" s="2"/>
    </row>
    <row r="8" spans="1:37" ht="22.2">
      <c r="A8" s="14"/>
      <c r="B8" s="14"/>
      <c r="C8" s="2"/>
      <c r="D8" s="2"/>
      <c r="E8" s="2"/>
      <c r="F8" s="2"/>
      <c r="G8" s="12" t="s">
        <v>159</v>
      </c>
      <c r="H8" s="2"/>
      <c r="I8" s="12"/>
      <c r="J8" s="1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12"/>
      <c r="X8" s="12"/>
      <c r="Y8" s="12"/>
      <c r="Z8" s="12"/>
      <c r="AA8" s="12"/>
      <c r="AB8" s="12"/>
      <c r="AC8" s="12"/>
      <c r="AD8" s="12"/>
      <c r="AE8" s="12"/>
      <c r="AF8" s="2"/>
      <c r="AG8" s="2"/>
      <c r="AH8" s="2"/>
      <c r="AI8" s="2"/>
      <c r="AJ8" s="2"/>
      <c r="AK8" s="2"/>
    </row>
    <row r="9" spans="1:37">
      <c r="A9" s="91"/>
      <c r="B9" s="91"/>
      <c r="C9" s="12"/>
      <c r="E9" s="12"/>
      <c r="F9" s="12"/>
      <c r="G9" s="12" t="s">
        <v>162</v>
      </c>
      <c r="H9" s="12"/>
      <c r="I9" s="12" t="s">
        <v>204</v>
      </c>
      <c r="J9" s="12"/>
      <c r="K9" s="12"/>
      <c r="L9" s="12"/>
      <c r="M9" s="12"/>
      <c r="N9" s="12"/>
      <c r="O9" s="12"/>
      <c r="P9" s="12"/>
      <c r="Q9" s="12"/>
      <c r="R9" s="12"/>
      <c r="U9" s="36"/>
      <c r="V9" s="12"/>
      <c r="W9" s="12"/>
      <c r="X9" s="12"/>
      <c r="Y9" s="12" t="s">
        <v>332</v>
      </c>
      <c r="Z9" s="12"/>
      <c r="AA9" s="12"/>
      <c r="AB9" s="12"/>
      <c r="AC9" s="12"/>
      <c r="AD9" s="12"/>
      <c r="AE9" s="12" t="s">
        <v>161</v>
      </c>
      <c r="AG9" s="36"/>
      <c r="AH9" s="12"/>
      <c r="AI9" s="12"/>
      <c r="AJ9" s="36"/>
      <c r="AK9" s="92"/>
    </row>
    <row r="10" spans="1:37">
      <c r="A10" s="91"/>
      <c r="B10" s="91"/>
      <c r="C10" s="12" t="s">
        <v>206</v>
      </c>
      <c r="E10" s="12"/>
      <c r="F10" s="12"/>
      <c r="G10" s="12" t="s">
        <v>169</v>
      </c>
      <c r="H10" s="12"/>
      <c r="I10" s="12" t="s">
        <v>336</v>
      </c>
      <c r="J10" s="12"/>
      <c r="K10" s="12"/>
      <c r="L10" s="12"/>
      <c r="M10" s="12"/>
      <c r="N10" s="12"/>
      <c r="O10" s="12" t="s">
        <v>207</v>
      </c>
      <c r="P10" s="12"/>
      <c r="Q10" s="12" t="s">
        <v>84</v>
      </c>
      <c r="R10" s="12"/>
      <c r="U10" s="12" t="s">
        <v>165</v>
      </c>
      <c r="V10" s="12"/>
      <c r="W10" s="12" t="s">
        <v>207</v>
      </c>
      <c r="X10" s="12"/>
      <c r="Y10" s="36" t="s">
        <v>163</v>
      </c>
      <c r="Z10" s="12"/>
      <c r="AA10" s="36" t="s">
        <v>207</v>
      </c>
      <c r="AB10" s="12"/>
      <c r="AC10" s="12" t="s">
        <v>207</v>
      </c>
      <c r="AD10" s="12"/>
      <c r="AE10" s="12" t="s">
        <v>164</v>
      </c>
      <c r="AG10" s="36"/>
      <c r="AH10" s="12"/>
      <c r="AI10" s="12" t="s">
        <v>162</v>
      </c>
      <c r="AJ10" s="36"/>
      <c r="AK10" s="92"/>
    </row>
    <row r="11" spans="1:37">
      <c r="A11" s="91"/>
      <c r="B11" s="91"/>
      <c r="C11" s="12" t="s">
        <v>167</v>
      </c>
      <c r="D11" s="12"/>
      <c r="E11" s="12" t="s">
        <v>168</v>
      </c>
      <c r="F11" s="12"/>
      <c r="G11" s="12" t="s">
        <v>209</v>
      </c>
      <c r="H11" s="12"/>
      <c r="I11" s="12" t="s">
        <v>337</v>
      </c>
      <c r="J11" s="12"/>
      <c r="K11" s="12"/>
      <c r="L11" s="12"/>
      <c r="M11" s="12" t="s">
        <v>170</v>
      </c>
      <c r="N11" s="12"/>
      <c r="O11" s="12" t="s">
        <v>172</v>
      </c>
      <c r="P11" s="12"/>
      <c r="Q11" s="12" t="s">
        <v>171</v>
      </c>
      <c r="R11" s="12"/>
      <c r="S11" s="12" t="s">
        <v>172</v>
      </c>
      <c r="T11" s="12"/>
      <c r="U11" s="12" t="s">
        <v>175</v>
      </c>
      <c r="V11" s="12"/>
      <c r="W11" s="12" t="s">
        <v>331</v>
      </c>
      <c r="X11" s="12"/>
      <c r="Y11" s="36" t="s">
        <v>173</v>
      </c>
      <c r="Z11" s="12"/>
      <c r="AA11" s="36" t="s">
        <v>159</v>
      </c>
      <c r="AB11" s="12"/>
      <c r="AC11" s="36" t="s">
        <v>335</v>
      </c>
      <c r="AD11" s="12"/>
      <c r="AE11" s="12" t="s">
        <v>174</v>
      </c>
      <c r="AF11" s="12"/>
      <c r="AG11" s="36" t="s">
        <v>166</v>
      </c>
      <c r="AH11" s="12"/>
      <c r="AI11" s="12" t="s">
        <v>177</v>
      </c>
      <c r="AJ11" s="36"/>
      <c r="AK11" s="12" t="s">
        <v>166</v>
      </c>
    </row>
    <row r="12" spans="1:37">
      <c r="A12" s="93"/>
      <c r="B12" s="94" t="s">
        <v>7</v>
      </c>
      <c r="C12" s="39" t="s">
        <v>178</v>
      </c>
      <c r="D12" s="12"/>
      <c r="E12" s="39" t="s">
        <v>179</v>
      </c>
      <c r="F12" s="12"/>
      <c r="G12" s="39" t="s">
        <v>211</v>
      </c>
      <c r="H12" s="12"/>
      <c r="I12" s="39" t="s">
        <v>180</v>
      </c>
      <c r="J12" s="12"/>
      <c r="K12" s="37" t="s">
        <v>83</v>
      </c>
      <c r="L12" s="12"/>
      <c r="M12" s="39" t="s">
        <v>181</v>
      </c>
      <c r="N12" s="12"/>
      <c r="O12" s="39" t="s">
        <v>183</v>
      </c>
      <c r="P12" s="12"/>
      <c r="Q12" s="39" t="s">
        <v>182</v>
      </c>
      <c r="R12" s="12"/>
      <c r="S12" s="39" t="s">
        <v>183</v>
      </c>
      <c r="T12" s="12"/>
      <c r="U12" s="39" t="s">
        <v>187</v>
      </c>
      <c r="V12" s="12"/>
      <c r="W12" s="39" t="s">
        <v>186</v>
      </c>
      <c r="X12" s="12"/>
      <c r="Y12" s="37" t="s">
        <v>185</v>
      </c>
      <c r="Z12" s="12"/>
      <c r="AA12" s="37" t="s">
        <v>334</v>
      </c>
      <c r="AB12" s="12"/>
      <c r="AC12" s="37" t="s">
        <v>184</v>
      </c>
      <c r="AD12" s="12"/>
      <c r="AE12" s="39" t="s">
        <v>73</v>
      </c>
      <c r="AF12" s="12"/>
      <c r="AG12" s="37" t="s">
        <v>213</v>
      </c>
      <c r="AH12" s="12"/>
      <c r="AI12" s="39" t="s">
        <v>188</v>
      </c>
      <c r="AJ12" s="36"/>
      <c r="AK12" s="39" t="s">
        <v>176</v>
      </c>
    </row>
    <row r="13" spans="1:37" ht="22.2">
      <c r="A13" s="14" t="s">
        <v>235</v>
      </c>
      <c r="B13" s="14"/>
    </row>
    <row r="14" spans="1:37" ht="22.2">
      <c r="A14" s="14" t="s">
        <v>236</v>
      </c>
      <c r="B14" s="14"/>
      <c r="C14" s="25">
        <v>8413569</v>
      </c>
      <c r="D14" s="22"/>
      <c r="E14" s="25">
        <v>56004025</v>
      </c>
      <c r="F14" s="25"/>
      <c r="G14" s="25">
        <v>5212858</v>
      </c>
      <c r="H14" s="22"/>
      <c r="I14" s="25">
        <v>-9917</v>
      </c>
      <c r="J14" s="25"/>
      <c r="K14" s="25">
        <v>3621945</v>
      </c>
      <c r="L14" s="22"/>
      <c r="M14" s="25">
        <v>929166</v>
      </c>
      <c r="N14" s="22"/>
      <c r="O14" s="25">
        <v>3666565</v>
      </c>
      <c r="P14" s="22"/>
      <c r="Q14" s="25">
        <v>118690135</v>
      </c>
      <c r="R14" s="25"/>
      <c r="S14" s="25">
        <v>-8287164</v>
      </c>
      <c r="T14" s="25"/>
      <c r="U14" s="25">
        <v>26932000</v>
      </c>
      <c r="V14" s="22"/>
      <c r="W14" s="25">
        <v>-34940547</v>
      </c>
      <c r="X14" s="22"/>
      <c r="Y14" s="25">
        <v>1561306</v>
      </c>
      <c r="Z14" s="22"/>
      <c r="AA14" s="25">
        <v>2344176</v>
      </c>
      <c r="AB14" s="22"/>
      <c r="AC14" s="25">
        <v>55278117</v>
      </c>
      <c r="AD14" s="22"/>
      <c r="AE14" s="25">
        <f>SUM(W14:AD14)</f>
        <v>24243052</v>
      </c>
      <c r="AF14" s="22"/>
      <c r="AG14" s="25">
        <f>SUM(C14:U14,AE14)</f>
        <v>239416234</v>
      </c>
      <c r="AH14" s="95"/>
      <c r="AI14" s="25">
        <v>45616861</v>
      </c>
      <c r="AJ14" s="95"/>
      <c r="AK14" s="25">
        <f>SUM(AG14:AI14)</f>
        <v>285033095</v>
      </c>
    </row>
    <row r="15" spans="1:37">
      <c r="A15" t="s">
        <v>237</v>
      </c>
      <c r="B15" s="94">
        <v>3</v>
      </c>
      <c r="C15" s="23">
        <v>0</v>
      </c>
      <c r="D15" s="20"/>
      <c r="E15" s="23">
        <v>0</v>
      </c>
      <c r="F15" s="21"/>
      <c r="G15" s="23">
        <v>0</v>
      </c>
      <c r="H15" s="20"/>
      <c r="I15" s="23">
        <v>0</v>
      </c>
      <c r="J15" s="21"/>
      <c r="K15" s="23">
        <v>0</v>
      </c>
      <c r="L15" s="20"/>
      <c r="M15" s="23">
        <v>0</v>
      </c>
      <c r="N15" s="20"/>
      <c r="O15" s="23">
        <v>0</v>
      </c>
      <c r="P15" s="20"/>
      <c r="Q15" s="23">
        <v>1959750</v>
      </c>
      <c r="R15" s="21"/>
      <c r="S15" s="23">
        <v>0</v>
      </c>
      <c r="T15" s="21"/>
      <c r="U15" s="23">
        <v>0</v>
      </c>
      <c r="V15" s="20"/>
      <c r="W15" s="23">
        <v>0</v>
      </c>
      <c r="X15" s="20"/>
      <c r="Y15" s="23">
        <v>0</v>
      </c>
      <c r="Z15" s="20"/>
      <c r="AA15" s="23">
        <v>0</v>
      </c>
      <c r="AB15" s="20"/>
      <c r="AC15" s="23">
        <v>0</v>
      </c>
      <c r="AD15" s="20"/>
      <c r="AE15" s="23">
        <f>SUM(W15:AD15)</f>
        <v>0</v>
      </c>
      <c r="AF15" s="20"/>
      <c r="AG15" s="23">
        <f>SUM(C15:U15,AE15)</f>
        <v>1959750</v>
      </c>
      <c r="AH15" s="96"/>
      <c r="AI15" s="23">
        <v>0</v>
      </c>
      <c r="AJ15" s="96"/>
      <c r="AK15" s="23">
        <f>SUM(AG15:AI15)</f>
        <v>1959750</v>
      </c>
    </row>
    <row r="16" spans="1:37" s="2" customFormat="1" ht="22.2">
      <c r="A16" s="14" t="s">
        <v>238</v>
      </c>
      <c r="B16" s="14"/>
      <c r="C16" s="25">
        <f>SUM(C14:C15)</f>
        <v>8413569</v>
      </c>
      <c r="D16" s="22"/>
      <c r="E16" s="25">
        <f>SUM(E14:E15)</f>
        <v>56004025</v>
      </c>
      <c r="F16" s="25"/>
      <c r="G16" s="25">
        <f>SUM(G14:G15)</f>
        <v>5212858</v>
      </c>
      <c r="H16" s="22"/>
      <c r="I16" s="25">
        <f>SUM(I14:I15)</f>
        <v>-9917</v>
      </c>
      <c r="J16" s="25"/>
      <c r="K16" s="25">
        <f>SUM(K14:K15)</f>
        <v>3621945</v>
      </c>
      <c r="L16" s="22"/>
      <c r="M16" s="25">
        <f>SUM(M14:M15)</f>
        <v>929166</v>
      </c>
      <c r="N16" s="22"/>
      <c r="O16" s="25">
        <f>SUM(O14:O15)</f>
        <v>3666565</v>
      </c>
      <c r="P16" s="22"/>
      <c r="Q16" s="25">
        <f>SUM(Q14:Q15)</f>
        <v>120649885</v>
      </c>
      <c r="R16" s="25"/>
      <c r="S16" s="25">
        <f>SUM(S14:S15)</f>
        <v>-8287164</v>
      </c>
      <c r="T16" s="25"/>
      <c r="U16" s="25">
        <f>SUM(U14:U15)</f>
        <v>26932000</v>
      </c>
      <c r="V16" s="22"/>
      <c r="W16" s="25">
        <f>SUM(W14:W15)</f>
        <v>-34940547</v>
      </c>
      <c r="X16" s="22"/>
      <c r="Y16" s="25">
        <f>SUM(Y14:Y15)</f>
        <v>1561306</v>
      </c>
      <c r="Z16" s="22"/>
      <c r="AA16" s="25">
        <f>SUM(AA14:AA15)</f>
        <v>2344176</v>
      </c>
      <c r="AB16" s="22"/>
      <c r="AC16" s="25">
        <f>SUM(AC14:AC15)</f>
        <v>55278117</v>
      </c>
      <c r="AD16" s="22"/>
      <c r="AE16" s="25">
        <f>SUM(AE14:AE15)</f>
        <v>24243052</v>
      </c>
      <c r="AF16" s="22"/>
      <c r="AG16" s="25">
        <f>SUM(AG14:AG15)</f>
        <v>241375984</v>
      </c>
      <c r="AH16" s="95"/>
      <c r="AI16" s="25">
        <f>SUM(AI14:AI15)</f>
        <v>45616861</v>
      </c>
      <c r="AJ16" s="95"/>
      <c r="AK16" s="25">
        <f>SUM(AK14:AK15)</f>
        <v>286992845</v>
      </c>
    </row>
    <row r="17" spans="1:39" ht="22.2">
      <c r="A17" s="2" t="s">
        <v>189</v>
      </c>
      <c r="B17" s="2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9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21"/>
      <c r="AH17" s="7"/>
      <c r="AI17" s="7"/>
      <c r="AJ17" s="7"/>
      <c r="AK17" s="7"/>
    </row>
    <row r="18" spans="1:39" ht="22.2">
      <c r="A18" s="11" t="s">
        <v>216</v>
      </c>
      <c r="B18" s="11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97"/>
      <c r="V18" s="7"/>
      <c r="W18" s="7"/>
      <c r="X18" s="7"/>
      <c r="Y18" s="7"/>
      <c r="Z18" s="7"/>
      <c r="AA18" s="7"/>
      <c r="AB18" s="7"/>
      <c r="AC18" s="25"/>
      <c r="AD18" s="7"/>
      <c r="AE18" s="7"/>
      <c r="AF18" s="7"/>
      <c r="AG18" s="21"/>
      <c r="AH18" s="7"/>
      <c r="AI18" s="7"/>
      <c r="AJ18" s="7"/>
      <c r="AK18" s="7"/>
    </row>
    <row r="19" spans="1:39">
      <c r="A19" t="s">
        <v>190</v>
      </c>
      <c r="B19" s="94"/>
      <c r="C19" s="81">
        <v>0</v>
      </c>
      <c r="D19" s="13"/>
      <c r="E19" s="21">
        <v>0</v>
      </c>
      <c r="F19" s="21"/>
      <c r="G19" s="21">
        <v>0</v>
      </c>
      <c r="H19" s="21"/>
      <c r="I19" s="21">
        <v>0</v>
      </c>
      <c r="J19" s="21"/>
      <c r="K19" s="21">
        <v>0</v>
      </c>
      <c r="L19" s="21"/>
      <c r="M19" s="21">
        <v>0</v>
      </c>
      <c r="N19" s="21"/>
      <c r="O19" s="21">
        <v>0</v>
      </c>
      <c r="P19" s="21"/>
      <c r="Q19" s="21">
        <v>-3481354</v>
      </c>
      <c r="R19" s="21"/>
      <c r="S19" s="21">
        <v>0</v>
      </c>
      <c r="T19" s="21"/>
      <c r="U19" s="21">
        <v>0</v>
      </c>
      <c r="V19" s="82"/>
      <c r="W19" s="21">
        <v>0</v>
      </c>
      <c r="X19" s="21"/>
      <c r="Y19" s="21">
        <v>0</v>
      </c>
      <c r="Z19" s="21"/>
      <c r="AA19" s="21">
        <v>0</v>
      </c>
      <c r="AB19" s="21"/>
      <c r="AC19" s="21">
        <v>0</v>
      </c>
      <c r="AD19" s="21"/>
      <c r="AE19" s="21">
        <f>SUM(W19:AD19)</f>
        <v>0</v>
      </c>
      <c r="AF19" s="20"/>
      <c r="AG19" s="21">
        <f>SUM(C19:U19,AE19)</f>
        <v>-3481354</v>
      </c>
      <c r="AH19" s="96"/>
      <c r="AI19" s="21">
        <v>-1214321</v>
      </c>
      <c r="AJ19" s="96"/>
      <c r="AK19" s="21">
        <f>SUM(AG19:AI19)</f>
        <v>-4695675</v>
      </c>
    </row>
    <row r="20" spans="1:39">
      <c r="A20" s="93" t="s">
        <v>191</v>
      </c>
      <c r="B20" s="94">
        <v>19</v>
      </c>
      <c r="C20" s="23">
        <v>0</v>
      </c>
      <c r="D20" s="20"/>
      <c r="E20" s="23">
        <v>0</v>
      </c>
      <c r="F20" s="21"/>
      <c r="G20" s="23">
        <v>0</v>
      </c>
      <c r="H20" s="21"/>
      <c r="I20" s="23">
        <v>0</v>
      </c>
      <c r="J20" s="21"/>
      <c r="K20" s="23">
        <v>0</v>
      </c>
      <c r="L20" s="21"/>
      <c r="M20" s="23">
        <v>0</v>
      </c>
      <c r="N20" s="21"/>
      <c r="O20" s="23">
        <v>0</v>
      </c>
      <c r="P20" s="21"/>
      <c r="Q20" s="23">
        <v>1746</v>
      </c>
      <c r="R20" s="21"/>
      <c r="S20" s="23">
        <v>-2912</v>
      </c>
      <c r="T20" s="21"/>
      <c r="U20" s="23">
        <v>0</v>
      </c>
      <c r="V20" s="82"/>
      <c r="W20" s="23">
        <v>0</v>
      </c>
      <c r="X20" s="21"/>
      <c r="Y20" s="23">
        <v>0</v>
      </c>
      <c r="Z20" s="21"/>
      <c r="AA20" s="23">
        <v>0</v>
      </c>
      <c r="AB20" s="21"/>
      <c r="AC20" s="23">
        <v>0</v>
      </c>
      <c r="AD20" s="21"/>
      <c r="AE20" s="23">
        <f>SUM(W20:AD20)</f>
        <v>0</v>
      </c>
      <c r="AF20" s="20"/>
      <c r="AG20" s="23">
        <f>SUM(C20:U20,AE20)</f>
        <v>-1166</v>
      </c>
      <c r="AH20" s="96"/>
      <c r="AI20" s="23">
        <v>2730</v>
      </c>
      <c r="AJ20" s="96"/>
      <c r="AK20" s="23">
        <f>SUM(AG20:AI20)</f>
        <v>1564</v>
      </c>
    </row>
    <row r="21" spans="1:39" ht="22.2">
      <c r="A21" s="11" t="s">
        <v>218</v>
      </c>
      <c r="B21" s="11"/>
      <c r="C21" s="24">
        <f>SUM(C19:C20)</f>
        <v>0</v>
      </c>
      <c r="D21" s="66"/>
      <c r="E21" s="24">
        <f>SUM(E19:E20)</f>
        <v>0</v>
      </c>
      <c r="F21" s="25"/>
      <c r="G21" s="24">
        <f>SUM(G19:G20)</f>
        <v>0</v>
      </c>
      <c r="H21" s="22"/>
      <c r="I21" s="24">
        <f>SUM(I19:I20)</f>
        <v>0</v>
      </c>
      <c r="J21" s="24"/>
      <c r="K21" s="24">
        <f>SUM(K19:K20)</f>
        <v>0</v>
      </c>
      <c r="L21" s="22"/>
      <c r="M21" s="24">
        <f>SUM(M19:M20)</f>
        <v>0</v>
      </c>
      <c r="N21" s="22"/>
      <c r="O21" s="24">
        <f>SUM(O19:O20)</f>
        <v>0</v>
      </c>
      <c r="P21" s="22"/>
      <c r="Q21" s="24">
        <f>SUM(Q19:Q20)</f>
        <v>-3479608</v>
      </c>
      <c r="R21" s="25"/>
      <c r="S21" s="24">
        <f>SUM(S19:S20)</f>
        <v>-2912</v>
      </c>
      <c r="T21" s="25"/>
      <c r="U21" s="24">
        <f>SUM(U19:U20)</f>
        <v>0</v>
      </c>
      <c r="V21" s="66"/>
      <c r="W21" s="24">
        <f>SUM(W19:W20)</f>
        <v>0</v>
      </c>
      <c r="X21" s="66"/>
      <c r="Y21" s="24">
        <f>SUM(Y19:Y20)</f>
        <v>0</v>
      </c>
      <c r="Z21" s="66"/>
      <c r="AA21" s="24">
        <f>SUM(AA19:AA20)</f>
        <v>0</v>
      </c>
      <c r="AB21" s="22"/>
      <c r="AC21" s="24">
        <f>SUM(AC19:AC20)</f>
        <v>0</v>
      </c>
      <c r="AD21" s="66"/>
      <c r="AE21" s="24">
        <f>SUM(AE19:AE20)</f>
        <v>0</v>
      </c>
      <c r="AF21" s="22"/>
      <c r="AG21" s="24">
        <f>SUM(AG19:AG20)</f>
        <v>-3482520</v>
      </c>
      <c r="AH21" s="95"/>
      <c r="AI21" s="24">
        <f>SUM(AI19:AI20)</f>
        <v>-1211591</v>
      </c>
      <c r="AJ21" s="95"/>
      <c r="AK21" s="24">
        <f>SUM(AK19:AK20)</f>
        <v>-4694111</v>
      </c>
    </row>
    <row r="22" spans="1:39" ht="22.2">
      <c r="A22" s="98" t="s">
        <v>192</v>
      </c>
      <c r="B22" s="98"/>
      <c r="C22" s="22"/>
      <c r="D22" s="66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66"/>
      <c r="W22" s="22"/>
      <c r="X22" s="66"/>
      <c r="Y22" s="22"/>
      <c r="Z22" s="66"/>
      <c r="AA22" s="22"/>
      <c r="AB22" s="22"/>
      <c r="AC22" s="22"/>
      <c r="AD22" s="66"/>
      <c r="AE22" s="22"/>
      <c r="AF22" s="22"/>
      <c r="AG22" s="22"/>
      <c r="AH22" s="95"/>
      <c r="AI22" s="32"/>
      <c r="AJ22" s="95"/>
      <c r="AK22" s="7"/>
    </row>
    <row r="23" spans="1:39" ht="22.2">
      <c r="A23" t="s">
        <v>220</v>
      </c>
      <c r="B23" s="94"/>
      <c r="C23" s="29"/>
      <c r="D23" s="65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66"/>
      <c r="W23" s="29"/>
      <c r="X23" s="29"/>
      <c r="Y23" s="29"/>
      <c r="Z23" s="29"/>
      <c r="AA23" s="29"/>
      <c r="AB23" s="29"/>
      <c r="AC23" s="29"/>
      <c r="AD23" s="29"/>
      <c r="AE23" s="29"/>
      <c r="AF23" s="22"/>
      <c r="AG23" s="29"/>
      <c r="AH23" s="95"/>
      <c r="AI23" s="29"/>
      <c r="AJ23" s="95"/>
      <c r="AK23" s="29"/>
    </row>
    <row r="24" spans="1:39">
      <c r="A24" t="s">
        <v>193</v>
      </c>
      <c r="B24" s="94"/>
      <c r="C24" s="21">
        <v>0</v>
      </c>
      <c r="D24" s="20"/>
      <c r="E24" s="21">
        <v>0</v>
      </c>
      <c r="F24" s="21"/>
      <c r="G24" s="21">
        <v>-2357</v>
      </c>
      <c r="H24" s="21"/>
      <c r="I24" s="21">
        <v>0</v>
      </c>
      <c r="J24" s="21"/>
      <c r="K24" s="21">
        <v>0</v>
      </c>
      <c r="L24" s="21"/>
      <c r="M24" s="21">
        <v>0</v>
      </c>
      <c r="N24" s="21"/>
      <c r="O24" s="21">
        <v>0</v>
      </c>
      <c r="P24" s="21"/>
      <c r="Q24" s="21">
        <v>0</v>
      </c>
      <c r="R24" s="21"/>
      <c r="S24" s="21">
        <v>0</v>
      </c>
      <c r="T24" s="21"/>
      <c r="U24" s="21">
        <v>0</v>
      </c>
      <c r="V24" s="82"/>
      <c r="W24" s="21">
        <v>-1594</v>
      </c>
      <c r="X24" s="21"/>
      <c r="Y24" s="21">
        <v>0</v>
      </c>
      <c r="Z24" s="21"/>
      <c r="AA24" s="21">
        <v>0</v>
      </c>
      <c r="AB24" s="21"/>
      <c r="AC24" s="21">
        <v>138</v>
      </c>
      <c r="AD24" s="21"/>
      <c r="AE24" s="21">
        <f t="shared" ref="AE24:AE28" si="0">SUM(W24:AD24)</f>
        <v>-1456</v>
      </c>
      <c r="AF24" s="20"/>
      <c r="AG24" s="21">
        <f t="shared" ref="AG24:AG28" si="1">SUM(C24:U24,AE24)</f>
        <v>-3813</v>
      </c>
      <c r="AH24" s="96"/>
      <c r="AI24" s="21">
        <v>-6376</v>
      </c>
      <c r="AJ24" s="96"/>
      <c r="AK24" s="21">
        <f t="shared" ref="AK24:AK28" si="2">SUM(AG24:AI24)</f>
        <v>-10189</v>
      </c>
    </row>
    <row r="25" spans="1:39">
      <c r="A25" t="s">
        <v>194</v>
      </c>
      <c r="B25" s="94"/>
      <c r="C25" s="21">
        <v>0</v>
      </c>
      <c r="D25" s="20"/>
      <c r="E25" s="21">
        <v>0</v>
      </c>
      <c r="F25" s="21"/>
      <c r="G25" s="21">
        <v>-1140788</v>
      </c>
      <c r="H25" s="21"/>
      <c r="I25" s="21">
        <v>0</v>
      </c>
      <c r="J25" s="21"/>
      <c r="K25" s="21">
        <v>0</v>
      </c>
      <c r="L25" s="21"/>
      <c r="M25" s="21">
        <v>0</v>
      </c>
      <c r="N25" s="21"/>
      <c r="O25" s="21">
        <v>0</v>
      </c>
      <c r="P25" s="21"/>
      <c r="Q25" s="21">
        <v>0</v>
      </c>
      <c r="R25" s="21"/>
      <c r="S25" s="21">
        <v>0</v>
      </c>
      <c r="T25" s="21"/>
      <c r="U25" s="21">
        <v>0</v>
      </c>
      <c r="V25" s="82"/>
      <c r="W25" s="21">
        <v>0</v>
      </c>
      <c r="X25" s="21"/>
      <c r="Y25" s="21">
        <v>0</v>
      </c>
      <c r="Z25" s="21"/>
      <c r="AA25" s="21">
        <v>0</v>
      </c>
      <c r="AB25" s="21"/>
      <c r="AC25" s="21">
        <v>0</v>
      </c>
      <c r="AD25" s="21"/>
      <c r="AE25" s="21">
        <f t="shared" si="0"/>
        <v>0</v>
      </c>
      <c r="AF25" s="20"/>
      <c r="AG25" s="21">
        <f t="shared" si="1"/>
        <v>-1140788</v>
      </c>
      <c r="AH25" s="96"/>
      <c r="AI25" s="21">
        <v>0</v>
      </c>
      <c r="AJ25" s="96"/>
      <c r="AK25" s="21">
        <f t="shared" si="2"/>
        <v>-1140788</v>
      </c>
    </row>
    <row r="26" spans="1:39">
      <c r="A26" t="s">
        <v>195</v>
      </c>
      <c r="B26" s="94"/>
      <c r="C26" s="21">
        <v>0</v>
      </c>
      <c r="D26" s="20"/>
      <c r="E26" s="21">
        <v>0</v>
      </c>
      <c r="F26" s="21"/>
      <c r="G26" s="21">
        <v>0</v>
      </c>
      <c r="H26" s="21"/>
      <c r="I26" s="21">
        <v>0</v>
      </c>
      <c r="J26" s="21"/>
      <c r="K26" s="21">
        <v>0</v>
      </c>
      <c r="L26" s="21"/>
      <c r="M26" s="21">
        <v>0</v>
      </c>
      <c r="N26" s="21"/>
      <c r="O26" s="21">
        <v>0</v>
      </c>
      <c r="P26" s="21"/>
      <c r="Q26" s="21">
        <v>0</v>
      </c>
      <c r="R26" s="21"/>
      <c r="S26" s="21">
        <v>0</v>
      </c>
      <c r="T26" s="21"/>
      <c r="U26" s="21">
        <v>0</v>
      </c>
      <c r="V26" s="20"/>
      <c r="W26" s="21">
        <v>0</v>
      </c>
      <c r="X26" s="21"/>
      <c r="Y26" s="21">
        <v>0</v>
      </c>
      <c r="Z26" s="21"/>
      <c r="AA26" s="21">
        <v>0</v>
      </c>
      <c r="AB26" s="21"/>
      <c r="AC26" s="21">
        <v>0</v>
      </c>
      <c r="AD26" s="21"/>
      <c r="AE26" s="21">
        <f t="shared" si="0"/>
        <v>0</v>
      </c>
      <c r="AF26" s="20"/>
      <c r="AG26" s="21">
        <f t="shared" si="1"/>
        <v>0</v>
      </c>
      <c r="AH26" s="96"/>
      <c r="AI26" s="21">
        <v>55563</v>
      </c>
      <c r="AJ26" s="96"/>
      <c r="AK26" s="21">
        <f t="shared" si="2"/>
        <v>55563</v>
      </c>
    </row>
    <row r="27" spans="1:39">
      <c r="A27" t="s">
        <v>222</v>
      </c>
      <c r="B27" s="94"/>
      <c r="C27" s="21">
        <v>0</v>
      </c>
      <c r="D27" s="20"/>
      <c r="E27" s="21">
        <v>0</v>
      </c>
      <c r="F27" s="21"/>
      <c r="G27" s="21">
        <v>6502</v>
      </c>
      <c r="H27" s="21"/>
      <c r="I27" s="21">
        <v>0</v>
      </c>
      <c r="J27" s="21"/>
      <c r="K27" s="21">
        <v>0</v>
      </c>
      <c r="L27" s="21"/>
      <c r="M27" s="21">
        <v>0</v>
      </c>
      <c r="N27" s="21"/>
      <c r="O27" s="21">
        <v>0</v>
      </c>
      <c r="P27" s="21"/>
      <c r="Q27" s="21">
        <v>-726</v>
      </c>
      <c r="R27" s="21"/>
      <c r="S27" s="21">
        <v>0</v>
      </c>
      <c r="T27" s="21"/>
      <c r="U27" s="21">
        <v>0</v>
      </c>
      <c r="V27" s="20"/>
      <c r="W27" s="21">
        <v>-31674</v>
      </c>
      <c r="X27" s="21"/>
      <c r="Y27" s="21">
        <v>0</v>
      </c>
      <c r="Z27" s="21"/>
      <c r="AA27" s="21">
        <v>-5776</v>
      </c>
      <c r="AB27" s="21"/>
      <c r="AC27" s="21">
        <v>0</v>
      </c>
      <c r="AD27" s="21"/>
      <c r="AE27" s="21">
        <f t="shared" si="0"/>
        <v>-37450</v>
      </c>
      <c r="AF27" s="20"/>
      <c r="AG27" s="21">
        <f t="shared" si="1"/>
        <v>-31674</v>
      </c>
      <c r="AH27" s="96"/>
      <c r="AI27" s="21">
        <v>-213585</v>
      </c>
      <c r="AJ27" s="96"/>
      <c r="AK27" s="21">
        <f t="shared" si="2"/>
        <v>-245259</v>
      </c>
    </row>
    <row r="28" spans="1:39">
      <c r="A28" s="93" t="s">
        <v>239</v>
      </c>
      <c r="B28" s="94"/>
      <c r="C28" s="23">
        <v>0</v>
      </c>
      <c r="D28" s="20"/>
      <c r="E28" s="23">
        <v>0</v>
      </c>
      <c r="F28" s="21"/>
      <c r="G28" s="23">
        <v>-848476</v>
      </c>
      <c r="H28" s="21"/>
      <c r="I28" s="23">
        <v>0</v>
      </c>
      <c r="J28" s="23"/>
      <c r="K28" s="23">
        <v>0</v>
      </c>
      <c r="L28" s="21"/>
      <c r="M28" s="23">
        <v>0</v>
      </c>
      <c r="N28" s="21"/>
      <c r="O28" s="23">
        <v>0</v>
      </c>
      <c r="P28" s="21"/>
      <c r="Q28" s="23">
        <v>0</v>
      </c>
      <c r="R28" s="21"/>
      <c r="S28" s="23">
        <v>0</v>
      </c>
      <c r="T28" s="21"/>
      <c r="U28" s="23">
        <v>0</v>
      </c>
      <c r="V28" s="20"/>
      <c r="W28" s="23">
        <v>0</v>
      </c>
      <c r="X28" s="21"/>
      <c r="Y28" s="23">
        <v>0</v>
      </c>
      <c r="Z28" s="21"/>
      <c r="AA28" s="23">
        <v>0</v>
      </c>
      <c r="AB28" s="21"/>
      <c r="AC28" s="23">
        <v>0</v>
      </c>
      <c r="AD28" s="21"/>
      <c r="AE28" s="23">
        <f t="shared" si="0"/>
        <v>0</v>
      </c>
      <c r="AF28" s="20"/>
      <c r="AG28" s="23">
        <f t="shared" si="1"/>
        <v>-848476</v>
      </c>
      <c r="AH28" s="96"/>
      <c r="AI28" s="23">
        <v>-724634</v>
      </c>
      <c r="AJ28" s="96"/>
      <c r="AK28" s="23">
        <f t="shared" si="2"/>
        <v>-1573110</v>
      </c>
    </row>
    <row r="29" spans="1:39" ht="22.2">
      <c r="A29" s="99" t="s">
        <v>197</v>
      </c>
      <c r="B29" s="94"/>
      <c r="C29" s="24">
        <f>SUM(C24:C28)</f>
        <v>0</v>
      </c>
      <c r="D29" s="66"/>
      <c r="E29" s="24">
        <f>SUM(E24:E28)</f>
        <v>0</v>
      </c>
      <c r="F29" s="25"/>
      <c r="G29" s="24">
        <f>SUM(G24:G28)</f>
        <v>-1985119</v>
      </c>
      <c r="H29" s="22"/>
      <c r="I29" s="24">
        <f>SUM(I24:I28)</f>
        <v>0</v>
      </c>
      <c r="J29" s="24"/>
      <c r="K29" s="24">
        <f>SUM(K24:K28)</f>
        <v>0</v>
      </c>
      <c r="L29" s="22"/>
      <c r="M29" s="24">
        <f>SUM(M24:M28)</f>
        <v>0</v>
      </c>
      <c r="N29" s="22"/>
      <c r="O29" s="24">
        <f>SUM(O24:O28)</f>
        <v>0</v>
      </c>
      <c r="P29" s="22"/>
      <c r="Q29" s="24">
        <f>SUM(Q24:Q28)</f>
        <v>-726</v>
      </c>
      <c r="R29" s="25"/>
      <c r="S29" s="24">
        <f>SUM(S24:S28)</f>
        <v>0</v>
      </c>
      <c r="T29" s="25"/>
      <c r="U29" s="24">
        <f>SUM(U24:U28)</f>
        <v>0</v>
      </c>
      <c r="V29" s="66"/>
      <c r="W29" s="24">
        <f>SUM(W24:W28)</f>
        <v>-33268</v>
      </c>
      <c r="X29" s="66"/>
      <c r="Y29" s="24">
        <f>SUM(Y24:Y28)</f>
        <v>0</v>
      </c>
      <c r="Z29" s="66"/>
      <c r="AA29" s="24">
        <f>SUM(AA24:AA28)</f>
        <v>-5776</v>
      </c>
      <c r="AB29" s="22"/>
      <c r="AC29" s="24">
        <f>SUM(AC24:AC28)</f>
        <v>138</v>
      </c>
      <c r="AD29" s="66"/>
      <c r="AE29" s="24">
        <f>SUM(AE24:AE28)</f>
        <v>-38906</v>
      </c>
      <c r="AF29" s="22"/>
      <c r="AG29" s="24">
        <f>SUM(AG24:AG28)</f>
        <v>-2024751</v>
      </c>
      <c r="AH29" s="95"/>
      <c r="AI29" s="24">
        <f>SUM(AI23:AI28)</f>
        <v>-889032</v>
      </c>
      <c r="AJ29" s="95"/>
      <c r="AK29" s="24">
        <f>SUM(AK23:AK28)</f>
        <v>-2913783</v>
      </c>
    </row>
    <row r="30" spans="1:39" ht="22.2">
      <c r="A30" s="2" t="s">
        <v>198</v>
      </c>
      <c r="B30" s="94"/>
      <c r="C30" s="24">
        <f>SUM(C21,C29)</f>
        <v>0</v>
      </c>
      <c r="D30" s="95"/>
      <c r="E30" s="24">
        <f>SUM(E21,E29)</f>
        <v>0</v>
      </c>
      <c r="F30" s="25"/>
      <c r="G30" s="24">
        <f>SUM(G21,G29)</f>
        <v>-1985119</v>
      </c>
      <c r="H30" s="22"/>
      <c r="I30" s="24">
        <f>SUM(I21,I29)</f>
        <v>0</v>
      </c>
      <c r="J30" s="24"/>
      <c r="K30" s="24">
        <f>SUM(K21,K29)</f>
        <v>0</v>
      </c>
      <c r="L30" s="22"/>
      <c r="M30" s="24">
        <f>SUM(M21,M29)</f>
        <v>0</v>
      </c>
      <c r="N30" s="22"/>
      <c r="O30" s="24">
        <f>SUM(O21,O29)</f>
        <v>0</v>
      </c>
      <c r="P30" s="22"/>
      <c r="Q30" s="24">
        <f>SUM(Q21,Q29)</f>
        <v>-3480334</v>
      </c>
      <c r="R30" s="25"/>
      <c r="S30" s="24">
        <f>SUM(S21,S29)</f>
        <v>-2912</v>
      </c>
      <c r="T30" s="25"/>
      <c r="U30" s="24">
        <f>SUM(U21,U29)</f>
        <v>0</v>
      </c>
      <c r="V30" s="95"/>
      <c r="W30" s="24">
        <f>SUM(W21,W29)</f>
        <v>-33268</v>
      </c>
      <c r="X30" s="95"/>
      <c r="Y30" s="24">
        <f>SUM(Y21,Y29)</f>
        <v>0</v>
      </c>
      <c r="Z30" s="95"/>
      <c r="AA30" s="24">
        <f>SUM(AA21,AA29)</f>
        <v>-5776</v>
      </c>
      <c r="AB30" s="5"/>
      <c r="AC30" s="24">
        <f>SUM(AC21,AC29)</f>
        <v>138</v>
      </c>
      <c r="AD30" s="95"/>
      <c r="AE30" s="24">
        <f>SUM(AE21,AE29)</f>
        <v>-38906</v>
      </c>
      <c r="AF30" s="95"/>
      <c r="AG30" s="24">
        <f>SUM(AG21,AG29)</f>
        <v>-5507271</v>
      </c>
      <c r="AH30" s="95"/>
      <c r="AI30" s="24">
        <f>SUM(AI21,AI29)</f>
        <v>-2100623</v>
      </c>
      <c r="AJ30" s="95"/>
      <c r="AK30" s="24">
        <f>SUM(AK21,AK29)</f>
        <v>-7607894</v>
      </c>
    </row>
    <row r="31" spans="1:39" ht="22.2">
      <c r="A31" s="2" t="s">
        <v>224</v>
      </c>
      <c r="B31" s="94"/>
      <c r="C31" s="22"/>
      <c r="D31" s="95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95"/>
      <c r="W31" s="22"/>
      <c r="X31" s="95"/>
      <c r="Y31" s="22"/>
      <c r="Z31" s="95"/>
      <c r="AA31" s="22"/>
      <c r="AB31" s="5"/>
      <c r="AC31" s="22"/>
      <c r="AD31" s="95"/>
      <c r="AE31" s="22"/>
      <c r="AF31" s="95"/>
      <c r="AG31" s="22"/>
      <c r="AH31" s="95"/>
      <c r="AI31" s="7"/>
      <c r="AJ31" s="95"/>
      <c r="AK31" s="7"/>
    </row>
    <row r="32" spans="1:39" ht="22.2">
      <c r="A32" t="s">
        <v>200</v>
      </c>
      <c r="B32" s="94"/>
      <c r="C32" s="21">
        <v>0</v>
      </c>
      <c r="D32" s="20"/>
      <c r="E32" s="21">
        <v>0</v>
      </c>
      <c r="F32" s="21"/>
      <c r="G32" s="21">
        <v>0</v>
      </c>
      <c r="H32" s="21"/>
      <c r="I32" s="21">
        <v>0</v>
      </c>
      <c r="J32" s="21"/>
      <c r="K32" s="21">
        <v>0</v>
      </c>
      <c r="L32" s="21"/>
      <c r="M32" s="21">
        <v>0</v>
      </c>
      <c r="N32" s="21"/>
      <c r="O32" s="21">
        <v>0</v>
      </c>
      <c r="P32" s="21"/>
      <c r="Q32" s="21">
        <v>19558133</v>
      </c>
      <c r="R32" s="21"/>
      <c r="S32" s="21">
        <v>0</v>
      </c>
      <c r="T32" s="21"/>
      <c r="U32" s="21">
        <v>0</v>
      </c>
      <c r="V32" s="21"/>
      <c r="W32" s="21">
        <v>0</v>
      </c>
      <c r="X32" s="21"/>
      <c r="Y32" s="21">
        <v>0</v>
      </c>
      <c r="Z32" s="21"/>
      <c r="AA32" s="21">
        <v>0</v>
      </c>
      <c r="AB32" s="21"/>
      <c r="AC32" s="21">
        <v>0</v>
      </c>
      <c r="AD32" s="21"/>
      <c r="AE32" s="21">
        <f>SUM(W32:AD32)</f>
        <v>0</v>
      </c>
      <c r="AF32" s="21"/>
      <c r="AG32" s="21">
        <f>SUM(C32:U32,AE32)</f>
        <v>19558133</v>
      </c>
      <c r="AH32" s="21"/>
      <c r="AI32" s="21">
        <v>2741320</v>
      </c>
      <c r="AJ32" s="21"/>
      <c r="AK32" s="21">
        <f>SUM(AG32:AI32)</f>
        <v>22299453</v>
      </c>
      <c r="AM32" s="90"/>
    </row>
    <row r="33" spans="1:39">
      <c r="A33" t="s">
        <v>226</v>
      </c>
      <c r="C33" s="30"/>
      <c r="D33" s="65"/>
      <c r="E33" s="30"/>
      <c r="F33" s="65"/>
      <c r="G33" s="30"/>
      <c r="H33" s="65"/>
      <c r="I33" s="30"/>
      <c r="J33" s="30"/>
      <c r="K33" s="30"/>
      <c r="L33" s="65"/>
      <c r="M33" s="30"/>
      <c r="N33" s="65"/>
      <c r="O33" s="30"/>
      <c r="P33" s="65"/>
      <c r="Q33" s="30"/>
      <c r="R33" s="30"/>
      <c r="S33" s="30"/>
      <c r="T33" s="30"/>
      <c r="U33" s="29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29"/>
    </row>
    <row r="34" spans="1:39">
      <c r="A34" t="s">
        <v>240</v>
      </c>
      <c r="B34" s="94"/>
      <c r="C34" s="21">
        <v>0</v>
      </c>
      <c r="D34" s="20"/>
      <c r="E34" s="21">
        <v>0</v>
      </c>
      <c r="F34" s="21"/>
      <c r="G34" s="21">
        <v>0</v>
      </c>
      <c r="H34" s="20"/>
      <c r="I34" s="21">
        <v>0</v>
      </c>
      <c r="J34" s="21"/>
      <c r="K34" s="21">
        <v>0</v>
      </c>
      <c r="L34" s="20"/>
      <c r="M34" s="21">
        <v>0</v>
      </c>
      <c r="N34" s="20"/>
      <c r="O34" s="21">
        <v>0</v>
      </c>
      <c r="P34" s="20"/>
      <c r="Q34" s="21">
        <v>405934</v>
      </c>
      <c r="R34" s="83"/>
      <c r="S34" s="21">
        <v>0</v>
      </c>
      <c r="T34" s="21"/>
      <c r="U34" s="21">
        <v>0</v>
      </c>
      <c r="V34" s="96"/>
      <c r="W34" s="21">
        <v>0</v>
      </c>
      <c r="X34" s="21"/>
      <c r="Y34" s="21">
        <v>0</v>
      </c>
      <c r="Z34" s="21"/>
      <c r="AA34" s="21">
        <v>0</v>
      </c>
      <c r="AB34" s="21"/>
      <c r="AC34" s="21">
        <v>0</v>
      </c>
      <c r="AD34" s="21"/>
      <c r="AE34" s="21">
        <f>SUM(W34:AD34)</f>
        <v>0</v>
      </c>
      <c r="AF34" s="96"/>
      <c r="AG34" s="21">
        <f>SUM(C34:U34,AE34)</f>
        <v>405934</v>
      </c>
      <c r="AH34" s="96"/>
      <c r="AI34" s="21">
        <v>17545</v>
      </c>
      <c r="AJ34" s="96"/>
      <c r="AK34" s="21">
        <f>SUM(AG34:AI34)</f>
        <v>423479</v>
      </c>
    </row>
    <row r="35" spans="1:39" ht="22.2">
      <c r="A35" t="s">
        <v>228</v>
      </c>
      <c r="C35" s="23">
        <v>0</v>
      </c>
      <c r="D35" s="20"/>
      <c r="E35" s="23">
        <v>0</v>
      </c>
      <c r="F35" s="21"/>
      <c r="G35" s="23">
        <v>0</v>
      </c>
      <c r="H35" s="20"/>
      <c r="I35" s="23">
        <v>0</v>
      </c>
      <c r="J35" s="23"/>
      <c r="K35" s="23">
        <v>0</v>
      </c>
      <c r="L35" s="20"/>
      <c r="M35" s="23">
        <v>0</v>
      </c>
      <c r="N35" s="20"/>
      <c r="O35" s="23">
        <v>0</v>
      </c>
      <c r="P35" s="20"/>
      <c r="Q35" s="23">
        <v>0</v>
      </c>
      <c r="R35" s="21"/>
      <c r="S35" s="23">
        <v>0</v>
      </c>
      <c r="T35" s="21"/>
      <c r="U35" s="23">
        <v>0</v>
      </c>
      <c r="V35" s="20"/>
      <c r="W35" s="23">
        <v>-12987703</v>
      </c>
      <c r="X35" s="96"/>
      <c r="Y35" s="23">
        <v>-463747</v>
      </c>
      <c r="Z35" s="20"/>
      <c r="AA35" s="23">
        <v>2550129</v>
      </c>
      <c r="AB35" s="15"/>
      <c r="AC35" s="23">
        <v>2192000</v>
      </c>
      <c r="AD35" s="20"/>
      <c r="AE35" s="23">
        <f>SUM(W35:AD35)</f>
        <v>-8709321</v>
      </c>
      <c r="AF35" s="96"/>
      <c r="AG35" s="23">
        <f>SUM(C35:U35,AE35)</f>
        <v>-8709321</v>
      </c>
      <c r="AH35" s="96"/>
      <c r="AI35" s="23">
        <v>907769</v>
      </c>
      <c r="AJ35" s="96"/>
      <c r="AK35" s="23">
        <f>SUM(AG35:AI35)</f>
        <v>-7801552</v>
      </c>
      <c r="AM35" s="90"/>
    </row>
    <row r="36" spans="1:39" ht="22.2">
      <c r="A36" s="2" t="s">
        <v>229</v>
      </c>
      <c r="B36" s="2"/>
      <c r="C36" s="24">
        <f>SUM(C31:C35)</f>
        <v>0</v>
      </c>
      <c r="D36" s="22"/>
      <c r="E36" s="24">
        <f>SUM(E31:E35)</f>
        <v>0</v>
      </c>
      <c r="F36" s="25"/>
      <c r="G36" s="24">
        <f>SUM(G31:G35)</f>
        <v>0</v>
      </c>
      <c r="H36" s="22"/>
      <c r="I36" s="24">
        <f>SUM(I31:I35)</f>
        <v>0</v>
      </c>
      <c r="J36" s="24"/>
      <c r="K36" s="24">
        <f>SUM(K31:K35)</f>
        <v>0</v>
      </c>
      <c r="L36" s="22"/>
      <c r="M36" s="24">
        <f>SUM(M31:M35)</f>
        <v>0</v>
      </c>
      <c r="N36" s="22"/>
      <c r="O36" s="24">
        <f>SUM(O31:O35)</f>
        <v>0</v>
      </c>
      <c r="P36" s="22"/>
      <c r="Q36" s="24">
        <f>SUM(Q31:Q35)</f>
        <v>19964067</v>
      </c>
      <c r="R36" s="25"/>
      <c r="S36" s="24">
        <f>SUM(S31:S35)</f>
        <v>0</v>
      </c>
      <c r="T36" s="25"/>
      <c r="U36" s="24">
        <f>SUM(U32:U35)</f>
        <v>0</v>
      </c>
      <c r="V36" s="100"/>
      <c r="W36" s="24">
        <f>SUM(W32:W35)</f>
        <v>-12987703</v>
      </c>
      <c r="X36" s="100"/>
      <c r="Y36" s="24">
        <f>SUM(Y31:Y35)</f>
        <v>-463747</v>
      </c>
      <c r="Z36" s="22"/>
      <c r="AA36" s="24">
        <f>SUM(AA32:AA35)</f>
        <v>2550129</v>
      </c>
      <c r="AB36" s="40"/>
      <c r="AC36" s="24">
        <f>SUM(AC31:AC35)</f>
        <v>2192000</v>
      </c>
      <c r="AD36" s="22"/>
      <c r="AE36" s="24">
        <f>SUM(AE32:AE35)</f>
        <v>-8709321</v>
      </c>
      <c r="AF36" s="100"/>
      <c r="AG36" s="24">
        <f>SUM(AG32:AG35)</f>
        <v>11254746</v>
      </c>
      <c r="AH36" s="100"/>
      <c r="AI36" s="24">
        <f>SUM(AI32:AI35)</f>
        <v>3666634</v>
      </c>
      <c r="AJ36" s="100"/>
      <c r="AK36" s="24">
        <f>SUM(AK31:AK35)</f>
        <v>14921380</v>
      </c>
      <c r="AM36" s="90"/>
    </row>
    <row r="37" spans="1:39" ht="22.2">
      <c r="A37" t="s">
        <v>231</v>
      </c>
      <c r="B37" s="2"/>
      <c r="C37" s="25"/>
      <c r="D37" s="22"/>
      <c r="E37" s="25"/>
      <c r="F37" s="25"/>
      <c r="G37" s="25"/>
      <c r="H37" s="22"/>
      <c r="I37" s="25"/>
      <c r="J37" s="25"/>
      <c r="K37" s="25"/>
      <c r="L37" s="22"/>
      <c r="M37" s="25"/>
      <c r="N37" s="22"/>
      <c r="O37" s="25"/>
      <c r="P37" s="22"/>
      <c r="Q37" s="25"/>
      <c r="R37" s="25"/>
      <c r="S37" s="25"/>
      <c r="T37" s="25"/>
      <c r="U37" s="25"/>
      <c r="V37" s="100"/>
      <c r="W37" s="25"/>
      <c r="X37" s="100"/>
      <c r="Y37" s="25"/>
      <c r="Z37" s="22"/>
      <c r="AA37" s="25"/>
      <c r="AB37" s="40"/>
      <c r="AC37" s="25"/>
      <c r="AD37" s="22"/>
      <c r="AE37" s="25"/>
      <c r="AF37" s="100"/>
      <c r="AG37" s="25"/>
      <c r="AH37" s="100"/>
      <c r="AI37" s="25"/>
      <c r="AJ37" s="100"/>
      <c r="AK37" s="25"/>
    </row>
    <row r="38" spans="1:39">
      <c r="A38" t="s">
        <v>232</v>
      </c>
      <c r="B38" s="94">
        <v>23</v>
      </c>
      <c r="C38" s="21">
        <v>0</v>
      </c>
      <c r="D38" s="20"/>
      <c r="E38" s="21">
        <v>0</v>
      </c>
      <c r="F38" s="21"/>
      <c r="G38" s="21">
        <v>0</v>
      </c>
      <c r="H38" s="20"/>
      <c r="I38" s="21">
        <v>0</v>
      </c>
      <c r="J38" s="21"/>
      <c r="K38" s="21">
        <v>0</v>
      </c>
      <c r="L38" s="20"/>
      <c r="M38" s="21">
        <v>0</v>
      </c>
      <c r="N38" s="20"/>
      <c r="O38" s="21">
        <v>0</v>
      </c>
      <c r="P38" s="20"/>
      <c r="Q38" s="21">
        <v>-1082789</v>
      </c>
      <c r="R38" s="21"/>
      <c r="S38" s="21">
        <v>0</v>
      </c>
      <c r="T38" s="21"/>
      <c r="U38" s="21">
        <v>0</v>
      </c>
      <c r="V38" s="96"/>
      <c r="W38" s="21">
        <v>0</v>
      </c>
      <c r="X38" s="21"/>
      <c r="Y38" s="21">
        <v>0</v>
      </c>
      <c r="Z38" s="21"/>
      <c r="AA38" s="21">
        <v>0</v>
      </c>
      <c r="AB38" s="21"/>
      <c r="AC38" s="21">
        <v>0</v>
      </c>
      <c r="AD38" s="21"/>
      <c r="AE38" s="21">
        <f>SUM(W38:AD38)</f>
        <v>0</v>
      </c>
      <c r="AF38" s="96"/>
      <c r="AG38" s="21">
        <f>SUM(C38:U38,AE38)</f>
        <v>-1082789</v>
      </c>
      <c r="AH38" s="96"/>
      <c r="AI38" s="21">
        <v>0</v>
      </c>
      <c r="AJ38" s="96"/>
      <c r="AK38" s="21">
        <f>SUM(AG38:AI38)</f>
        <v>-1082789</v>
      </c>
    </row>
    <row r="39" spans="1:39">
      <c r="A39" t="s">
        <v>233</v>
      </c>
      <c r="B39" s="94"/>
      <c r="C39" s="21">
        <v>0</v>
      </c>
      <c r="D39" s="20"/>
      <c r="E39" s="21">
        <v>0</v>
      </c>
      <c r="F39" s="21"/>
      <c r="G39" s="21">
        <v>0</v>
      </c>
      <c r="H39" s="20"/>
      <c r="I39" s="21">
        <v>0</v>
      </c>
      <c r="J39" s="21"/>
      <c r="K39" s="21">
        <v>0</v>
      </c>
      <c r="L39" s="20"/>
      <c r="M39" s="21">
        <v>0</v>
      </c>
      <c r="N39" s="20"/>
      <c r="O39" s="21">
        <v>0</v>
      </c>
      <c r="P39" s="20"/>
      <c r="Q39" s="21">
        <v>477194</v>
      </c>
      <c r="R39" s="21"/>
      <c r="S39" s="21">
        <v>0</v>
      </c>
      <c r="T39" s="21"/>
      <c r="U39" s="21">
        <v>0</v>
      </c>
      <c r="V39" s="96"/>
      <c r="W39" s="21">
        <v>0</v>
      </c>
      <c r="X39" s="21"/>
      <c r="Y39" s="21">
        <v>0</v>
      </c>
      <c r="Z39" s="21"/>
      <c r="AA39" s="21">
        <v>-71417</v>
      </c>
      <c r="AB39" s="21"/>
      <c r="AC39" s="21">
        <v>-405777</v>
      </c>
      <c r="AD39" s="21"/>
      <c r="AE39" s="21">
        <f>SUM(W39:AD39)</f>
        <v>-477194</v>
      </c>
      <c r="AF39" s="96"/>
      <c r="AG39" s="21">
        <f>SUM(C39:U39,AE39)</f>
        <v>0</v>
      </c>
      <c r="AH39" s="96"/>
      <c r="AI39" s="21">
        <v>0</v>
      </c>
      <c r="AJ39" s="96"/>
      <c r="AK39" s="21">
        <f>SUM(AG39:AI39)</f>
        <v>0</v>
      </c>
    </row>
    <row r="40" spans="1:39" ht="22.8" thickBot="1">
      <c r="A40" s="14" t="s">
        <v>241</v>
      </c>
      <c r="B40" s="14"/>
      <c r="C40" s="101">
        <f>C16+C30+C36+C39+C38</f>
        <v>8413569</v>
      </c>
      <c r="D40" s="7"/>
      <c r="E40" s="101">
        <f>E16+E30+E36+E39+E38</f>
        <v>56004025</v>
      </c>
      <c r="F40" s="7"/>
      <c r="G40" s="101">
        <f>G16+G30+G36+G39+G38</f>
        <v>3227739</v>
      </c>
      <c r="H40" s="7"/>
      <c r="I40" s="101">
        <f>I16+I30+I36+I39+I38</f>
        <v>-9917</v>
      </c>
      <c r="J40" s="101"/>
      <c r="K40" s="101">
        <f>K16+K30+K36+K39+K38</f>
        <v>3621945</v>
      </c>
      <c r="L40" s="7"/>
      <c r="M40" s="101">
        <f>M16+M30+M36+M39+M38</f>
        <v>929166</v>
      </c>
      <c r="N40" s="7"/>
      <c r="O40" s="101">
        <f>O16+O30+O36+O39+O38</f>
        <v>3666565</v>
      </c>
      <c r="P40" s="7"/>
      <c r="Q40" s="101">
        <f>Q16+Q30+Q36+Q39+Q38</f>
        <v>136528023</v>
      </c>
      <c r="R40" s="102"/>
      <c r="S40" s="101">
        <f>S16+S30+S36+S39+S38</f>
        <v>-8290076</v>
      </c>
      <c r="T40" s="102"/>
      <c r="U40" s="101">
        <f>U16+U30+U36+U39+U38</f>
        <v>26932000</v>
      </c>
      <c r="V40" s="7"/>
      <c r="W40" s="101">
        <f>W16+W30+W36+W39+W38</f>
        <v>-47961518</v>
      </c>
      <c r="X40" s="7"/>
      <c r="Y40" s="101">
        <f>Y16+Y30+Y36+Y39+Y38</f>
        <v>1097559</v>
      </c>
      <c r="Z40" s="7"/>
      <c r="AA40" s="101">
        <f>AA16+AA30+AA36+AA39+AA38</f>
        <v>4817112</v>
      </c>
      <c r="AB40" s="7"/>
      <c r="AC40" s="101">
        <f>AC16+AC30+AC36+AC39+AC38</f>
        <v>57064478</v>
      </c>
      <c r="AD40" s="7"/>
      <c r="AE40" s="101">
        <f>AE16+AE30+AE36+AE39+AE38</f>
        <v>15017631</v>
      </c>
      <c r="AF40" s="7"/>
      <c r="AG40" s="101">
        <f>AG16+AG30+AG36+AG39+AG38</f>
        <v>246040670</v>
      </c>
      <c r="AH40" s="7"/>
      <c r="AI40" s="101">
        <f>AI16+AI30+AI36+AI39+AI38</f>
        <v>47182872</v>
      </c>
      <c r="AJ40" s="7"/>
      <c r="AK40" s="101">
        <f>AK16+AK30+AK36+AK39+AK38</f>
        <v>293223542</v>
      </c>
    </row>
    <row r="41" spans="1:39" ht="22.2" thickTop="1"/>
    <row r="42" spans="1:39" s="103" customFormat="1" ht="23.4">
      <c r="C42" s="104"/>
      <c r="E42" s="104"/>
      <c r="G42" s="104"/>
      <c r="I42" s="104"/>
      <c r="J42" s="104"/>
      <c r="K42" s="104"/>
      <c r="M42" s="104"/>
      <c r="O42" s="104"/>
      <c r="Q42" s="104"/>
      <c r="S42" s="104"/>
      <c r="T42" s="104"/>
      <c r="U42" s="104"/>
      <c r="AE42" s="104"/>
      <c r="AG42" s="104"/>
      <c r="AI42" s="104"/>
      <c r="AK42" s="104"/>
    </row>
  </sheetData>
  <mergeCells count="3">
    <mergeCell ref="C4:AK4"/>
    <mergeCell ref="W5:AE5"/>
    <mergeCell ref="M5:Q5"/>
  </mergeCells>
  <pageMargins left="0.35" right="0.25" top="0.48" bottom="0.5" header="0.5" footer="0.5"/>
  <pageSetup paperSize="9" scale="43" firstPageNumber="16" fitToHeight="0" orientation="landscape" useFirstPageNumber="1" r:id="rId1"/>
  <headerFooter>
    <oddFooter>&amp;L หมายเหตุประกอบงบการเงินเป็นส่วนหนึ่งของงบการเงินนี้
&amp;C&amp;14&amp;P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8BEB9-01D3-43BD-96C8-7BB21BB29F52}">
  <sheetPr>
    <pageSetUpPr fitToPage="1"/>
  </sheetPr>
  <dimension ref="A1:AE32"/>
  <sheetViews>
    <sheetView view="pageBreakPreview" zoomScale="70" zoomScaleNormal="55" zoomScaleSheetLayoutView="70" workbookViewId="0">
      <selection activeCell="O3" sqref="O3"/>
    </sheetView>
  </sheetViews>
  <sheetFormatPr defaultColWidth="9.125" defaultRowHeight="21.6"/>
  <cols>
    <col min="1" max="1" width="65.75" customWidth="1"/>
    <col min="2" max="2" width="8.625" customWidth="1"/>
    <col min="3" max="3" width="13.875" customWidth="1"/>
    <col min="4" max="4" width="1.125" customWidth="1"/>
    <col min="5" max="5" width="13.875" customWidth="1"/>
    <col min="6" max="6" width="1.125" customWidth="1"/>
    <col min="7" max="7" width="17.125" customWidth="1"/>
    <col min="8" max="8" width="1.125" customWidth="1"/>
    <col min="9" max="9" width="14.75" customWidth="1"/>
    <col min="10" max="10" width="1.125" customWidth="1"/>
    <col min="11" max="11" width="12.375" customWidth="1"/>
    <col min="12" max="12" width="1.125" customWidth="1"/>
    <col min="13" max="13" width="12.375" customWidth="1"/>
    <col min="14" max="14" width="1.125" customWidth="1"/>
    <col min="15" max="15" width="14.125" customWidth="1"/>
    <col min="16" max="16" width="1.125" customWidth="1"/>
    <col min="17" max="17" width="15.125" bestFit="1" customWidth="1"/>
    <col min="18" max="18" width="1.125" customWidth="1"/>
    <col min="19" max="19" width="16.125" bestFit="1" customWidth="1"/>
    <col min="20" max="20" width="1.125" customWidth="1"/>
    <col min="21" max="21" width="14.75" customWidth="1"/>
    <col min="22" max="22" width="1.125" customWidth="1"/>
    <col min="23" max="23" width="18.375" customWidth="1"/>
    <col min="24" max="24" width="1.125" customWidth="1"/>
    <col min="25" max="25" width="13.375" customWidth="1"/>
    <col min="26" max="26" width="1.125" customWidth="1"/>
    <col min="27" max="27" width="17.125" customWidth="1"/>
    <col min="28" max="28" width="1.125" customWidth="1"/>
    <col min="29" max="29" width="16.625" bestFit="1" customWidth="1"/>
    <col min="30" max="30" width="4.125" style="50" customWidth="1"/>
    <col min="31" max="31" width="11.375" bestFit="1" customWidth="1"/>
  </cols>
  <sheetData>
    <row r="1" spans="1:30" ht="23.4">
      <c r="A1" s="135" t="s">
        <v>242</v>
      </c>
      <c r="B1" s="121"/>
      <c r="C1" s="118"/>
      <c r="D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V1" s="121"/>
      <c r="X1" s="121"/>
      <c r="AB1" s="121"/>
    </row>
    <row r="2" spans="1:30" ht="23.4">
      <c r="A2" s="135" t="s">
        <v>202</v>
      </c>
      <c r="B2" s="121"/>
      <c r="C2" s="118"/>
      <c r="D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V2" s="121"/>
      <c r="X2" s="121"/>
      <c r="AB2" s="121"/>
    </row>
    <row r="3" spans="1:30" ht="23.4">
      <c r="A3" s="136"/>
      <c r="B3" s="87"/>
      <c r="C3" s="118"/>
      <c r="D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V3" s="121"/>
      <c r="X3" s="121"/>
      <c r="AB3" s="121"/>
    </row>
    <row r="4" spans="1:30" ht="23.4">
      <c r="A4" s="118"/>
      <c r="B4" s="118"/>
      <c r="C4" s="118"/>
      <c r="D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V4" s="118"/>
      <c r="X4" s="118"/>
      <c r="AB4" s="118"/>
      <c r="AC4" s="10" t="s">
        <v>2</v>
      </c>
    </row>
    <row r="5" spans="1:30" ht="22.2">
      <c r="C5" s="148" t="s">
        <v>4</v>
      </c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</row>
    <row r="6" spans="1:30" ht="22.2">
      <c r="C6" s="105"/>
      <c r="D6" s="105"/>
      <c r="E6" s="105"/>
      <c r="F6" s="105"/>
      <c r="G6" s="105"/>
      <c r="H6" s="105"/>
      <c r="I6" s="105"/>
      <c r="J6" s="105"/>
      <c r="K6" s="156" t="s">
        <v>84</v>
      </c>
      <c r="L6" s="156"/>
      <c r="M6" s="156"/>
      <c r="N6" s="156"/>
      <c r="O6" s="156"/>
      <c r="P6" s="105"/>
      <c r="Q6" s="105"/>
      <c r="R6" s="105"/>
      <c r="S6" s="92"/>
      <c r="T6" s="105"/>
      <c r="U6" s="156" t="s">
        <v>91</v>
      </c>
      <c r="V6" s="156"/>
      <c r="W6" s="156"/>
      <c r="X6" s="156"/>
      <c r="Y6" s="156"/>
      <c r="Z6" s="156"/>
      <c r="AA6" s="156"/>
      <c r="AB6" s="105"/>
      <c r="AC6" s="92"/>
    </row>
    <row r="7" spans="1:30" ht="22.2">
      <c r="C7" s="105"/>
      <c r="D7" s="105"/>
      <c r="E7" s="105"/>
      <c r="F7" s="105"/>
      <c r="G7" s="12" t="s">
        <v>160</v>
      </c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92"/>
      <c r="T7" s="105"/>
      <c r="U7" s="36" t="s">
        <v>332</v>
      </c>
      <c r="V7" s="105"/>
      <c r="W7" s="12"/>
      <c r="X7" s="105"/>
      <c r="Y7" s="36"/>
      <c r="Z7" s="105"/>
      <c r="AA7" s="12" t="s">
        <v>161</v>
      </c>
      <c r="AB7" s="105"/>
      <c r="AC7" s="92"/>
    </row>
    <row r="8" spans="1:30" ht="22.2">
      <c r="A8" s="12"/>
      <c r="B8" s="12"/>
      <c r="C8" s="12" t="s">
        <v>206</v>
      </c>
      <c r="D8" s="12"/>
      <c r="E8" s="12"/>
      <c r="F8" s="12"/>
      <c r="G8" s="12" t="s">
        <v>336</v>
      </c>
      <c r="H8" s="12"/>
      <c r="I8" s="12"/>
      <c r="J8" s="105"/>
      <c r="K8" s="105"/>
      <c r="L8" s="105"/>
      <c r="M8" s="12" t="s">
        <v>207</v>
      </c>
      <c r="N8" s="105"/>
      <c r="O8" s="12" t="s">
        <v>84</v>
      </c>
      <c r="P8" s="12"/>
      <c r="Q8" s="12"/>
      <c r="R8" s="12"/>
      <c r="S8" s="12" t="s">
        <v>165</v>
      </c>
      <c r="T8" s="105"/>
      <c r="U8" s="36" t="s">
        <v>163</v>
      </c>
      <c r="V8" s="36"/>
      <c r="W8" s="36" t="s">
        <v>207</v>
      </c>
      <c r="X8" s="36"/>
      <c r="Y8" s="12" t="s">
        <v>207</v>
      </c>
      <c r="Z8" s="36"/>
      <c r="AA8" s="12" t="s">
        <v>164</v>
      </c>
      <c r="AB8" s="12"/>
      <c r="AC8" s="92"/>
    </row>
    <row r="9" spans="1:30">
      <c r="A9" s="12"/>
      <c r="B9" s="12"/>
      <c r="C9" s="12" t="s">
        <v>167</v>
      </c>
      <c r="D9" s="12"/>
      <c r="E9" s="12" t="s">
        <v>168</v>
      </c>
      <c r="F9" s="12"/>
      <c r="G9" s="12" t="s">
        <v>337</v>
      </c>
      <c r="H9" s="12"/>
      <c r="I9" s="12"/>
      <c r="J9" s="12"/>
      <c r="K9" s="12" t="s">
        <v>170</v>
      </c>
      <c r="L9" s="12"/>
      <c r="M9" s="12" t="s">
        <v>172</v>
      </c>
      <c r="N9" s="12"/>
      <c r="O9" s="12" t="s">
        <v>171</v>
      </c>
      <c r="P9" s="12"/>
      <c r="Q9" s="12" t="s">
        <v>243</v>
      </c>
      <c r="R9" s="12"/>
      <c r="S9" s="12" t="s">
        <v>175</v>
      </c>
      <c r="T9" s="12"/>
      <c r="U9" s="36" t="s">
        <v>173</v>
      </c>
      <c r="V9" s="36"/>
      <c r="W9" s="36" t="s">
        <v>159</v>
      </c>
      <c r="X9" s="36"/>
      <c r="Y9" s="36" t="s">
        <v>335</v>
      </c>
      <c r="Z9" s="36"/>
      <c r="AA9" s="12" t="s">
        <v>174</v>
      </c>
      <c r="AB9" s="12"/>
      <c r="AC9" s="12" t="s">
        <v>166</v>
      </c>
    </row>
    <row r="10" spans="1:30">
      <c r="B10" s="94" t="s">
        <v>7</v>
      </c>
      <c r="C10" s="39" t="s">
        <v>178</v>
      </c>
      <c r="E10" s="39" t="s">
        <v>244</v>
      </c>
      <c r="F10" s="12"/>
      <c r="G10" s="39" t="s">
        <v>180</v>
      </c>
      <c r="H10" s="12"/>
      <c r="I10" s="39" t="s">
        <v>83</v>
      </c>
      <c r="K10" s="39" t="s">
        <v>181</v>
      </c>
      <c r="M10" s="39" t="s">
        <v>183</v>
      </c>
      <c r="O10" s="39" t="s">
        <v>182</v>
      </c>
      <c r="P10" s="12"/>
      <c r="Q10" s="39" t="s">
        <v>183</v>
      </c>
      <c r="R10" s="12"/>
      <c r="S10" s="39" t="s">
        <v>187</v>
      </c>
      <c r="U10" s="37" t="s">
        <v>185</v>
      </c>
      <c r="V10" s="36"/>
      <c r="W10" s="37" t="s">
        <v>334</v>
      </c>
      <c r="X10" s="36"/>
      <c r="Y10" s="37" t="s">
        <v>184</v>
      </c>
      <c r="Z10" s="36"/>
      <c r="AA10" s="39" t="s">
        <v>73</v>
      </c>
      <c r="AC10" s="39" t="s">
        <v>176</v>
      </c>
    </row>
    <row r="11" spans="1:30" ht="22.2">
      <c r="A11" s="14" t="s">
        <v>214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</row>
    <row r="12" spans="1:30" ht="22.2">
      <c r="A12" s="137" t="s">
        <v>215</v>
      </c>
      <c r="B12" s="94"/>
      <c r="C12" s="27">
        <v>8611242</v>
      </c>
      <c r="D12" s="7"/>
      <c r="E12" s="27">
        <v>56408882</v>
      </c>
      <c r="F12" s="27"/>
      <c r="G12" s="27">
        <v>490423</v>
      </c>
      <c r="H12" s="68"/>
      <c r="I12" s="27">
        <v>3470021</v>
      </c>
      <c r="J12" s="7"/>
      <c r="K12" s="27">
        <v>929166</v>
      </c>
      <c r="L12" s="7"/>
      <c r="M12" s="27">
        <v>7062578</v>
      </c>
      <c r="N12" s="7"/>
      <c r="O12" s="27">
        <v>50163792</v>
      </c>
      <c r="P12" s="27"/>
      <c r="Q12" s="27">
        <v>-7062578</v>
      </c>
      <c r="R12" s="27"/>
      <c r="S12" s="27">
        <v>15000000</v>
      </c>
      <c r="T12" s="7"/>
      <c r="U12" s="27">
        <v>4790</v>
      </c>
      <c r="V12" s="7"/>
      <c r="W12" s="27">
        <v>450967</v>
      </c>
      <c r="X12" s="7"/>
      <c r="Y12" s="27">
        <v>9684937</v>
      </c>
      <c r="Z12" s="27"/>
      <c r="AA12" s="27">
        <f>SUM(U12:Z12)</f>
        <v>10140694</v>
      </c>
      <c r="AB12" s="7"/>
      <c r="AC12" s="27">
        <f>SUM(C12:S12,AA12)</f>
        <v>145214220</v>
      </c>
      <c r="AD12" s="51"/>
    </row>
    <row r="13" spans="1:30" ht="22.2">
      <c r="A13" s="137" t="s">
        <v>189</v>
      </c>
      <c r="B13" s="13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69"/>
      <c r="AB13" s="7"/>
      <c r="AC13" s="7"/>
    </row>
    <row r="14" spans="1:30" ht="22.2">
      <c r="A14" s="11" t="s">
        <v>216</v>
      </c>
      <c r="B14" s="13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69"/>
      <c r="AB14" s="7"/>
      <c r="AC14" s="7"/>
    </row>
    <row r="15" spans="1:30" ht="21.6" customHeight="1">
      <c r="A15" s="106" t="s">
        <v>190</v>
      </c>
      <c r="B15" s="94">
        <v>29</v>
      </c>
      <c r="C15" s="75">
        <v>0</v>
      </c>
      <c r="D15" s="13"/>
      <c r="E15" s="75">
        <v>0</v>
      </c>
      <c r="F15" s="75"/>
      <c r="G15" s="75">
        <v>0</v>
      </c>
      <c r="H15" s="84"/>
      <c r="I15" s="75">
        <v>0</v>
      </c>
      <c r="J15" s="13"/>
      <c r="K15" s="75">
        <v>0</v>
      </c>
      <c r="L15" s="13"/>
      <c r="M15" s="75">
        <v>0</v>
      </c>
      <c r="N15" s="13"/>
      <c r="O15" s="75">
        <v>-2926799</v>
      </c>
      <c r="P15" s="75"/>
      <c r="Q15" s="75">
        <v>0</v>
      </c>
      <c r="R15" s="75"/>
      <c r="S15" s="75">
        <v>0</v>
      </c>
      <c r="T15" s="13"/>
      <c r="U15" s="75">
        <v>0</v>
      </c>
      <c r="V15" s="13"/>
      <c r="W15" s="75">
        <v>0</v>
      </c>
      <c r="X15" s="13"/>
      <c r="Y15" s="75">
        <v>0</v>
      </c>
      <c r="Z15" s="75"/>
      <c r="AA15" s="75">
        <f>SUM(U15:Z15)</f>
        <v>0</v>
      </c>
      <c r="AB15" s="13"/>
      <c r="AC15" s="75">
        <f>SUM(C15:S15,AA15)</f>
        <v>-2926799</v>
      </c>
    </row>
    <row r="16" spans="1:30">
      <c r="A16" s="106" t="s">
        <v>191</v>
      </c>
      <c r="B16" s="94">
        <v>19</v>
      </c>
      <c r="C16" s="75">
        <v>0</v>
      </c>
      <c r="D16" s="13"/>
      <c r="E16" s="75">
        <v>0</v>
      </c>
      <c r="F16" s="75"/>
      <c r="G16" s="75">
        <v>0</v>
      </c>
      <c r="H16" s="84"/>
      <c r="I16" s="75">
        <v>0</v>
      </c>
      <c r="J16" s="13"/>
      <c r="K16" s="75">
        <v>0</v>
      </c>
      <c r="L16" s="13"/>
      <c r="M16" s="75">
        <v>2692197</v>
      </c>
      <c r="N16" s="13"/>
      <c r="O16" s="75">
        <v>-2692197</v>
      </c>
      <c r="P16" s="75"/>
      <c r="Q16" s="75">
        <v>-2692197</v>
      </c>
      <c r="R16" s="75"/>
      <c r="S16" s="75">
        <v>0</v>
      </c>
      <c r="T16" s="13"/>
      <c r="U16" s="75">
        <v>0</v>
      </c>
      <c r="V16" s="13"/>
      <c r="W16" s="75">
        <v>0</v>
      </c>
      <c r="X16" s="13"/>
      <c r="Y16" s="75">
        <v>0</v>
      </c>
      <c r="Z16" s="75"/>
      <c r="AA16" s="75">
        <f>SUM(U16:Z16)</f>
        <v>0</v>
      </c>
      <c r="AB16" s="13"/>
      <c r="AC16" s="75">
        <f>SUM(C16:S16,AA16)</f>
        <v>-2692197</v>
      </c>
      <c r="AD16" s="52"/>
    </row>
    <row r="17" spans="1:31">
      <c r="A17" s="106" t="s">
        <v>245</v>
      </c>
      <c r="B17" s="94">
        <v>19</v>
      </c>
      <c r="C17" s="78">
        <v>-197673</v>
      </c>
      <c r="D17" s="13"/>
      <c r="E17" s="78">
        <v>-1294884</v>
      </c>
      <c r="F17" s="75"/>
      <c r="G17" s="78">
        <v>0</v>
      </c>
      <c r="H17" s="84"/>
      <c r="I17" s="78">
        <v>0</v>
      </c>
      <c r="J17" s="13"/>
      <c r="K17" s="78">
        <v>0</v>
      </c>
      <c r="L17" s="13"/>
      <c r="M17" s="78">
        <v>-6088210</v>
      </c>
      <c r="N17" s="13"/>
      <c r="O17" s="78">
        <v>1492557</v>
      </c>
      <c r="P17" s="75"/>
      <c r="Q17" s="78">
        <v>6088210</v>
      </c>
      <c r="R17" s="75"/>
      <c r="S17" s="78">
        <v>0</v>
      </c>
      <c r="T17" s="13"/>
      <c r="U17" s="78">
        <v>0</v>
      </c>
      <c r="V17" s="13"/>
      <c r="W17" s="78">
        <v>0</v>
      </c>
      <c r="X17" s="13"/>
      <c r="Y17" s="78">
        <v>0</v>
      </c>
      <c r="Z17" s="75"/>
      <c r="AA17" s="78">
        <f>SUM(U17:Z17)</f>
        <v>0</v>
      </c>
      <c r="AB17" s="13"/>
      <c r="AC17" s="78">
        <f>SUM(C17:S17,AA17)</f>
        <v>0</v>
      </c>
    </row>
    <row r="18" spans="1:31" ht="22.2">
      <c r="A18" s="11" t="s">
        <v>218</v>
      </c>
      <c r="B18" s="94"/>
      <c r="C18" s="18">
        <f>SUM(C15:C17)</f>
        <v>-197673</v>
      </c>
      <c r="D18" s="7"/>
      <c r="E18" s="18">
        <f>SUM(E15:E17)</f>
        <v>-1294884</v>
      </c>
      <c r="F18" s="27"/>
      <c r="G18" s="18">
        <f>SUM(G15:G17)</f>
        <v>0</v>
      </c>
      <c r="H18" s="68"/>
      <c r="I18" s="18">
        <f>SUM(I15:I17)</f>
        <v>0</v>
      </c>
      <c r="J18" s="7"/>
      <c r="K18" s="18">
        <f>SUM(K15:K17)</f>
        <v>0</v>
      </c>
      <c r="L18" s="7"/>
      <c r="M18" s="18">
        <f>SUM(M15:M17)</f>
        <v>-3396013</v>
      </c>
      <c r="N18" s="7"/>
      <c r="O18" s="18">
        <f>SUM(O15:O17)</f>
        <v>-4126439</v>
      </c>
      <c r="P18" s="27"/>
      <c r="Q18" s="18">
        <f>SUM(Q15:Q17)</f>
        <v>3396013</v>
      </c>
      <c r="R18" s="27"/>
      <c r="S18" s="18">
        <f>SUM(S15:S17)</f>
        <v>0</v>
      </c>
      <c r="T18" s="7"/>
      <c r="U18" s="18">
        <f>SUM(U15:U17)</f>
        <v>0</v>
      </c>
      <c r="V18" s="7"/>
      <c r="W18" s="18">
        <f>SUM(W15:W17)</f>
        <v>0</v>
      </c>
      <c r="X18" s="7"/>
      <c r="Y18" s="18">
        <f>SUM(Y15:Y17)</f>
        <v>0</v>
      </c>
      <c r="Z18" s="27"/>
      <c r="AA18" s="18">
        <f>SUM(AA15:AA17)</f>
        <v>0</v>
      </c>
      <c r="AB18" s="7"/>
      <c r="AC18" s="18">
        <f>SUM(AC15:AC17)</f>
        <v>-5618996</v>
      </c>
    </row>
    <row r="19" spans="1:31" ht="22.2">
      <c r="A19" s="137" t="s">
        <v>198</v>
      </c>
      <c r="B19" s="94"/>
      <c r="C19" s="18">
        <f>C18</f>
        <v>-197673</v>
      </c>
      <c r="D19" s="7"/>
      <c r="E19" s="18">
        <f>E18</f>
        <v>-1294884</v>
      </c>
      <c r="F19" s="27"/>
      <c r="G19" s="18">
        <f>G18</f>
        <v>0</v>
      </c>
      <c r="H19" s="68"/>
      <c r="I19" s="18">
        <f>I18</f>
        <v>0</v>
      </c>
      <c r="J19" s="7"/>
      <c r="K19" s="18">
        <f>K18</f>
        <v>0</v>
      </c>
      <c r="L19" s="7"/>
      <c r="M19" s="18">
        <f>M18</f>
        <v>-3396013</v>
      </c>
      <c r="N19" s="7"/>
      <c r="O19" s="18">
        <f>O18</f>
        <v>-4126439</v>
      </c>
      <c r="P19" s="27"/>
      <c r="Q19" s="18">
        <f>Q18</f>
        <v>3396013</v>
      </c>
      <c r="R19" s="27"/>
      <c r="S19" s="18">
        <f>S18</f>
        <v>0</v>
      </c>
      <c r="T19" s="7"/>
      <c r="U19" s="18">
        <f>U18</f>
        <v>0</v>
      </c>
      <c r="V19" s="7"/>
      <c r="W19" s="18">
        <f>W18</f>
        <v>0</v>
      </c>
      <c r="X19" s="7"/>
      <c r="Y19" s="18">
        <f>Y18</f>
        <v>0</v>
      </c>
      <c r="Z19" s="27"/>
      <c r="AA19" s="18">
        <f>AA18</f>
        <v>0</v>
      </c>
      <c r="AB19" s="7"/>
      <c r="AC19" s="18">
        <f>AC18</f>
        <v>-5618996</v>
      </c>
    </row>
    <row r="20" spans="1:31" ht="22.2">
      <c r="A20" s="137" t="s">
        <v>199</v>
      </c>
      <c r="B20" s="13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69"/>
      <c r="AB20" s="7"/>
      <c r="AC20" s="7"/>
    </row>
    <row r="21" spans="1:31" ht="23.4">
      <c r="A21" s="106" t="s">
        <v>246</v>
      </c>
      <c r="B21" s="137"/>
      <c r="C21" s="75">
        <v>0</v>
      </c>
      <c r="D21" s="13"/>
      <c r="E21" s="75">
        <v>0</v>
      </c>
      <c r="F21" s="75"/>
      <c r="G21" s="75">
        <v>0</v>
      </c>
      <c r="H21" s="84"/>
      <c r="I21" s="75">
        <v>0</v>
      </c>
      <c r="J21" s="13"/>
      <c r="K21" s="75">
        <v>0</v>
      </c>
      <c r="L21" s="13"/>
      <c r="M21" s="75">
        <v>0</v>
      </c>
      <c r="N21" s="13"/>
      <c r="O21" s="75">
        <v>148609</v>
      </c>
      <c r="P21" s="75"/>
      <c r="Q21" s="75">
        <v>0</v>
      </c>
      <c r="R21" s="75"/>
      <c r="S21" s="75">
        <v>0</v>
      </c>
      <c r="T21" s="13"/>
      <c r="U21" s="75">
        <v>0</v>
      </c>
      <c r="V21" s="13"/>
      <c r="W21" s="75">
        <v>0</v>
      </c>
      <c r="X21" s="13"/>
      <c r="Y21" s="75">
        <v>0</v>
      </c>
      <c r="Z21" s="75"/>
      <c r="AA21" s="75">
        <f>SUM(U21:Z21)</f>
        <v>0</v>
      </c>
      <c r="AB21" s="13"/>
      <c r="AC21" s="75">
        <f>SUM(C21:S21,AA21)</f>
        <v>148609</v>
      </c>
      <c r="AE21" s="71"/>
    </row>
    <row r="22" spans="1:31" ht="23.4">
      <c r="A22" s="106" t="s">
        <v>247</v>
      </c>
      <c r="B22" s="137"/>
      <c r="C22" s="19"/>
      <c r="D22" s="13"/>
      <c r="E22" s="19"/>
      <c r="F22" s="19"/>
      <c r="G22" s="19"/>
      <c r="H22" s="54"/>
      <c r="I22" s="19"/>
      <c r="J22" s="13"/>
      <c r="K22" s="19"/>
      <c r="L22" s="13"/>
      <c r="M22" s="19"/>
      <c r="N22" s="13"/>
      <c r="O22" s="19"/>
      <c r="P22" s="19"/>
      <c r="Q22" s="19"/>
      <c r="R22" s="19"/>
      <c r="S22" s="19"/>
      <c r="T22" s="13"/>
      <c r="U22" s="19"/>
      <c r="V22" s="13"/>
      <c r="W22" s="19"/>
      <c r="X22" s="13"/>
      <c r="Y22" s="19"/>
      <c r="Z22" s="19"/>
      <c r="AA22" s="19"/>
      <c r="AB22" s="13"/>
      <c r="AC22" s="75"/>
      <c r="AE22" s="71"/>
    </row>
    <row r="23" spans="1:31" ht="23.4">
      <c r="A23" s="138" t="s">
        <v>248</v>
      </c>
      <c r="B23" s="94"/>
      <c r="C23" s="75">
        <v>0</v>
      </c>
      <c r="D23" s="13"/>
      <c r="E23" s="75">
        <v>0</v>
      </c>
      <c r="F23" s="75"/>
      <c r="G23" s="75">
        <v>0</v>
      </c>
      <c r="H23" s="84"/>
      <c r="I23" s="75">
        <v>0</v>
      </c>
      <c r="J23" s="13"/>
      <c r="K23" s="75">
        <v>0</v>
      </c>
      <c r="L23" s="13"/>
      <c r="M23" s="75">
        <v>0</v>
      </c>
      <c r="N23" s="13"/>
      <c r="O23" s="75">
        <v>-8847</v>
      </c>
      <c r="P23" s="75"/>
      <c r="Q23" s="75">
        <v>0</v>
      </c>
      <c r="R23" s="75"/>
      <c r="S23" s="75">
        <v>0</v>
      </c>
      <c r="T23" s="13"/>
      <c r="U23" s="75">
        <v>0</v>
      </c>
      <c r="V23" s="13"/>
      <c r="W23" s="75">
        <v>0</v>
      </c>
      <c r="X23" s="13"/>
      <c r="Y23" s="75">
        <v>0</v>
      </c>
      <c r="Z23" s="75"/>
      <c r="AA23" s="75">
        <f>SUM(U23:Z23)</f>
        <v>0</v>
      </c>
      <c r="AB23" s="13"/>
      <c r="AC23" s="75">
        <f>SUM(C23:S23,AA23)</f>
        <v>-8847</v>
      </c>
      <c r="AE23" s="71"/>
    </row>
    <row r="24" spans="1:31" ht="23.4">
      <c r="A24" s="138" t="s">
        <v>249</v>
      </c>
      <c r="B24" s="137"/>
      <c r="C24" s="75">
        <v>0</v>
      </c>
      <c r="D24" s="13"/>
      <c r="E24" s="75">
        <v>0</v>
      </c>
      <c r="F24" s="75"/>
      <c r="G24" s="75">
        <v>0</v>
      </c>
      <c r="H24" s="84"/>
      <c r="I24" s="75">
        <v>0</v>
      </c>
      <c r="J24" s="13"/>
      <c r="K24" s="75">
        <v>0</v>
      </c>
      <c r="L24" s="13"/>
      <c r="M24" s="75">
        <v>0</v>
      </c>
      <c r="N24" s="13"/>
      <c r="O24" s="75">
        <v>0</v>
      </c>
      <c r="P24" s="75"/>
      <c r="Q24" s="75">
        <v>0</v>
      </c>
      <c r="R24" s="75"/>
      <c r="S24" s="75">
        <v>0</v>
      </c>
      <c r="T24" s="13"/>
      <c r="U24" s="75">
        <v>-6287</v>
      </c>
      <c r="V24" s="13"/>
      <c r="W24" s="75">
        <v>-32000</v>
      </c>
      <c r="X24" s="13"/>
      <c r="Y24" s="75">
        <v>0</v>
      </c>
      <c r="Z24" s="75"/>
      <c r="AA24" s="75">
        <f>SUM(U24:Z24)</f>
        <v>-38287</v>
      </c>
      <c r="AB24" s="13"/>
      <c r="AC24" s="75">
        <f>SUM(C24:S24,AA24)</f>
        <v>-38287</v>
      </c>
      <c r="AE24" s="71"/>
    </row>
    <row r="25" spans="1:31" ht="23.4">
      <c r="A25" s="137" t="s">
        <v>201</v>
      </c>
      <c r="B25" s="137"/>
      <c r="C25" s="44">
        <f>SUM(C21:C24)</f>
        <v>0</v>
      </c>
      <c r="D25" s="7"/>
      <c r="E25" s="44">
        <f>SUM(E21:E24)</f>
        <v>0</v>
      </c>
      <c r="F25" s="27"/>
      <c r="G25" s="44">
        <f>SUM(G21:G24)</f>
        <v>0</v>
      </c>
      <c r="H25" s="68"/>
      <c r="I25" s="44">
        <f>SUM(I21:I24)</f>
        <v>0</v>
      </c>
      <c r="J25" s="7"/>
      <c r="K25" s="44">
        <f>SUM(K21:K24)</f>
        <v>0</v>
      </c>
      <c r="L25" s="7"/>
      <c r="M25" s="44">
        <f>SUM(M21:M24)</f>
        <v>0</v>
      </c>
      <c r="N25" s="7"/>
      <c r="O25" s="44">
        <f>SUM(O21:O24)</f>
        <v>139762</v>
      </c>
      <c r="P25" s="27"/>
      <c r="Q25" s="44">
        <f>SUM(Q21:Q24)</f>
        <v>0</v>
      </c>
      <c r="R25" s="27"/>
      <c r="S25" s="44">
        <f>SUM(S21:S24)</f>
        <v>0</v>
      </c>
      <c r="T25" s="7"/>
      <c r="U25" s="44">
        <f>SUM(U21:U24)</f>
        <v>-6287</v>
      </c>
      <c r="V25" s="7"/>
      <c r="W25" s="44">
        <f>SUM(W21:W24)</f>
        <v>-32000</v>
      </c>
      <c r="X25" s="7"/>
      <c r="Y25" s="44">
        <f>SUM(Y21:Y24)</f>
        <v>0</v>
      </c>
      <c r="Z25" s="27"/>
      <c r="AA25" s="44">
        <f>SUM(AA21:AA24)</f>
        <v>-38287</v>
      </c>
      <c r="AB25" s="7"/>
      <c r="AC25" s="44">
        <f>SUM(AC21:AC24)</f>
        <v>101475</v>
      </c>
      <c r="AE25" s="71"/>
    </row>
    <row r="26" spans="1:31" ht="23.4">
      <c r="A26" t="s">
        <v>230</v>
      </c>
      <c r="B26" s="94">
        <v>23</v>
      </c>
      <c r="C26" s="75">
        <v>0</v>
      </c>
      <c r="D26" s="13"/>
      <c r="E26" s="75">
        <v>0</v>
      </c>
      <c r="F26" s="75"/>
      <c r="G26" s="75">
        <v>0</v>
      </c>
      <c r="H26" s="84"/>
      <c r="I26" s="75">
        <v>0</v>
      </c>
      <c r="J26" s="13"/>
      <c r="K26" s="75">
        <v>0</v>
      </c>
      <c r="L26" s="13"/>
      <c r="M26" s="75">
        <v>0</v>
      </c>
      <c r="N26" s="13"/>
      <c r="O26" s="75">
        <v>0</v>
      </c>
      <c r="P26" s="75"/>
      <c r="Q26" s="75">
        <v>0</v>
      </c>
      <c r="R26" s="75"/>
      <c r="S26" s="75">
        <v>11932000</v>
      </c>
      <c r="T26" s="13"/>
      <c r="U26" s="75">
        <v>0</v>
      </c>
      <c r="V26" s="13"/>
      <c r="W26" s="75">
        <v>0</v>
      </c>
      <c r="X26" s="13"/>
      <c r="Y26" s="75">
        <v>0</v>
      </c>
      <c r="Z26" s="75"/>
      <c r="AA26" s="75">
        <f>SUM(U26:Z26)</f>
        <v>0</v>
      </c>
      <c r="AB26" s="13"/>
      <c r="AC26" s="75">
        <f>SUM(C26:S26,AA26)</f>
        <v>11932000</v>
      </c>
      <c r="AD26" s="51"/>
      <c r="AE26" s="71"/>
    </row>
    <row r="27" spans="1:31" ht="23.4">
      <c r="A27" t="s">
        <v>231</v>
      </c>
      <c r="B27" s="137"/>
      <c r="C27" s="27"/>
      <c r="D27" s="7"/>
      <c r="E27" s="27"/>
      <c r="F27" s="27"/>
      <c r="G27" s="27"/>
      <c r="H27" s="68"/>
      <c r="I27" s="27"/>
      <c r="J27" s="7"/>
      <c r="K27" s="27"/>
      <c r="L27" s="7"/>
      <c r="M27" s="27"/>
      <c r="N27" s="7"/>
      <c r="O27" s="27"/>
      <c r="P27" s="27"/>
      <c r="Q27" s="27"/>
      <c r="R27" s="27"/>
      <c r="S27" s="27"/>
      <c r="T27" s="7"/>
      <c r="U27" s="27"/>
      <c r="V27" s="7"/>
      <c r="W27" s="27"/>
      <c r="X27" s="7"/>
      <c r="Y27" s="27"/>
      <c r="Z27" s="27"/>
      <c r="AA27" s="27"/>
      <c r="AB27" s="7"/>
      <c r="AC27" s="75"/>
      <c r="AE27" s="71"/>
    </row>
    <row r="28" spans="1:31" ht="23.4">
      <c r="A28" t="s">
        <v>232</v>
      </c>
      <c r="B28" s="94">
        <v>23</v>
      </c>
      <c r="C28" s="75">
        <v>0</v>
      </c>
      <c r="D28" s="13"/>
      <c r="E28" s="75">
        <v>0</v>
      </c>
      <c r="F28" s="75"/>
      <c r="G28" s="75">
        <v>0</v>
      </c>
      <c r="H28" s="84"/>
      <c r="I28" s="75">
        <v>0</v>
      </c>
      <c r="J28" s="13"/>
      <c r="K28" s="75">
        <v>0</v>
      </c>
      <c r="L28" s="13"/>
      <c r="M28" s="75">
        <v>0</v>
      </c>
      <c r="N28" s="13"/>
      <c r="O28" s="80">
        <v>-591762</v>
      </c>
      <c r="P28" s="80"/>
      <c r="Q28" s="75">
        <v>0</v>
      </c>
      <c r="R28" s="75"/>
      <c r="S28" s="75">
        <v>0</v>
      </c>
      <c r="T28" s="13"/>
      <c r="U28" s="75">
        <v>0</v>
      </c>
      <c r="V28" s="13"/>
      <c r="W28" s="75">
        <v>0</v>
      </c>
      <c r="X28" s="13"/>
      <c r="Y28" s="75">
        <v>0</v>
      </c>
      <c r="Z28" s="75"/>
      <c r="AA28" s="75">
        <f>SUM(U28:Z28)</f>
        <v>0</v>
      </c>
      <c r="AB28" s="13"/>
      <c r="AC28" s="75">
        <f>SUM(C28:S28,AA28)</f>
        <v>-591762</v>
      </c>
      <c r="AE28" s="71"/>
    </row>
    <row r="29" spans="1:31" ht="23.4">
      <c r="A29" t="s">
        <v>233</v>
      </c>
      <c r="B29" s="94"/>
      <c r="C29" s="78">
        <v>0</v>
      </c>
      <c r="D29" s="13"/>
      <c r="E29" s="78">
        <v>0</v>
      </c>
      <c r="F29" s="75"/>
      <c r="G29" s="78">
        <v>0</v>
      </c>
      <c r="H29" s="84"/>
      <c r="I29" s="78">
        <v>0</v>
      </c>
      <c r="J29" s="13"/>
      <c r="K29" s="78">
        <v>0</v>
      </c>
      <c r="L29" s="13"/>
      <c r="M29" s="78">
        <v>0</v>
      </c>
      <c r="N29" s="13"/>
      <c r="O29" s="85">
        <v>66340</v>
      </c>
      <c r="P29" s="80"/>
      <c r="Q29" s="78">
        <v>0</v>
      </c>
      <c r="R29" s="75"/>
      <c r="S29" s="78">
        <v>0</v>
      </c>
      <c r="T29" s="13"/>
      <c r="U29" s="78">
        <v>0</v>
      </c>
      <c r="V29" s="13"/>
      <c r="W29" s="78">
        <v>0</v>
      </c>
      <c r="X29" s="13"/>
      <c r="Y29" s="78">
        <v>-66340</v>
      </c>
      <c r="Z29" s="75"/>
      <c r="AA29" s="78">
        <f>SUM(U29:Z29)</f>
        <v>-66340</v>
      </c>
      <c r="AB29" s="13"/>
      <c r="AC29" s="78">
        <f>SUM(C29:S29,AA29)</f>
        <v>0</v>
      </c>
      <c r="AE29" s="71"/>
    </row>
    <row r="30" spans="1:31" ht="24" thickBot="1">
      <c r="A30" s="137" t="s">
        <v>234</v>
      </c>
      <c r="B30" s="137"/>
      <c r="C30" s="139">
        <f>SUM(C12,C19,C25,C29,C26,C28:C28)</f>
        <v>8413569</v>
      </c>
      <c r="D30" s="7"/>
      <c r="E30" s="139">
        <f>SUM(E12,E19,E25,E29,E26,E28:E28)</f>
        <v>55113998</v>
      </c>
      <c r="F30" s="7"/>
      <c r="G30" s="139">
        <f>SUM(G12,G19,G25,G29,G26,G28:G28)</f>
        <v>490423</v>
      </c>
      <c r="H30" s="7"/>
      <c r="I30" s="139">
        <f>SUM(I12,I19,I25,I29,I26,I28:I28)</f>
        <v>3470021</v>
      </c>
      <c r="J30" s="7"/>
      <c r="K30" s="139">
        <f>SUM(K12,K19,K25,K29,K26,K28:K28)</f>
        <v>929166</v>
      </c>
      <c r="L30" s="7"/>
      <c r="M30" s="139">
        <f>SUM(M12,M19,M25,M29,M26,M28:M28)</f>
        <v>3666565</v>
      </c>
      <c r="N30" s="7"/>
      <c r="O30" s="139">
        <f>SUM(O12,O19,O25,O29,O26,O28:O28)</f>
        <v>45651693</v>
      </c>
      <c r="P30" s="7"/>
      <c r="Q30" s="139">
        <f>SUM(Q12,Q19,Q25,Q29,Q26,Q28:Q28)</f>
        <v>-3666565</v>
      </c>
      <c r="R30" s="7"/>
      <c r="S30" s="139">
        <f>SUM(S12,S19,S25,S29,S26,S28:S28)</f>
        <v>26932000</v>
      </c>
      <c r="T30" s="7"/>
      <c r="U30" s="139">
        <f>SUM(U12,U19,U25,U29,U26,U28:U28)</f>
        <v>-1497</v>
      </c>
      <c r="V30" s="40"/>
      <c r="W30" s="139">
        <f>SUM(W12,W19,W25,W29,W26,W28:W28)</f>
        <v>418967</v>
      </c>
      <c r="X30" s="7"/>
      <c r="Y30" s="139">
        <f>SUM(Y12,Y19,Y25,Y29,Y26,Y28:Y28)</f>
        <v>9618597</v>
      </c>
      <c r="Z30" s="7"/>
      <c r="AA30" s="139">
        <f>SUM(AA12,AA19,AA25,AA29,AA26,AA28:AA28)</f>
        <v>10036067</v>
      </c>
      <c r="AB30" s="7"/>
      <c r="AC30" s="139">
        <f>SUM(AC12,AC19,AC25,AC29,AC26,AC28:AC28)</f>
        <v>151036937</v>
      </c>
      <c r="AE30" s="71"/>
    </row>
    <row r="31" spans="1:31" ht="24" thickTop="1">
      <c r="AE31" s="71"/>
    </row>
    <row r="32" spans="1:31" s="92" customFormat="1" ht="23.4"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49"/>
    </row>
  </sheetData>
  <mergeCells count="3">
    <mergeCell ref="C5:AC5"/>
    <mergeCell ref="U6:AA6"/>
    <mergeCell ref="K6:O6"/>
  </mergeCells>
  <pageMargins left="0.35" right="0.25" top="0.48" bottom="0.5" header="0.5" footer="0.5"/>
  <pageSetup paperSize="9" scale="54" firstPageNumber="17" fitToHeight="0" orientation="landscape" useFirstPageNumber="1" r:id="rId1"/>
  <headerFooter>
    <oddFooter>&amp;L หมายเหตุประกอบงบการเงินเป็นส่วนหนึ่งของงบการเงินนี้
&amp;C&amp;14&amp;P</oddFooter>
  </headerFooter>
  <customProperties>
    <customPr name="OrphanNamesChecked" r:id="rId2"/>
  </customProperties>
  <ignoredErrors>
    <ignoredError sqref="AA25 AC2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9BA8A-3125-46D6-81B7-8C6134823196}">
  <sheetPr>
    <pageSetUpPr fitToPage="1"/>
  </sheetPr>
  <dimension ref="A1:AE29"/>
  <sheetViews>
    <sheetView view="pageBreakPreview" zoomScale="70" zoomScaleNormal="70" zoomScaleSheetLayoutView="70" workbookViewId="0">
      <selection activeCell="M18" sqref="M18"/>
    </sheetView>
  </sheetViews>
  <sheetFormatPr defaultColWidth="9.125" defaultRowHeight="21.6"/>
  <cols>
    <col min="1" max="1" width="65.75" customWidth="1"/>
    <col min="2" max="2" width="8.625" customWidth="1"/>
    <col min="3" max="3" width="13.875" customWidth="1"/>
    <col min="4" max="4" width="1.125" customWidth="1"/>
    <col min="5" max="5" width="13.875" customWidth="1"/>
    <col min="6" max="6" width="1.125" customWidth="1"/>
    <col min="7" max="7" width="17.125" customWidth="1"/>
    <col min="8" max="8" width="1.125" customWidth="1"/>
    <col min="9" max="9" width="14.75" customWidth="1"/>
    <col min="10" max="10" width="1.125" customWidth="1"/>
    <col min="11" max="11" width="12.375" customWidth="1"/>
    <col min="12" max="12" width="1.125" customWidth="1"/>
    <col min="13" max="13" width="12.375" customWidth="1"/>
    <col min="14" max="14" width="1.125" customWidth="1"/>
    <col min="15" max="15" width="14.125" customWidth="1"/>
    <col min="16" max="16" width="1.125" customWidth="1"/>
    <col min="17" max="17" width="15.125" bestFit="1" customWidth="1"/>
    <col min="18" max="18" width="1.125" customWidth="1"/>
    <col min="19" max="19" width="16.125" bestFit="1" customWidth="1"/>
    <col min="20" max="20" width="1.125" customWidth="1"/>
    <col min="21" max="21" width="14.75" customWidth="1"/>
    <col min="22" max="22" width="1.125" customWidth="1"/>
    <col min="23" max="23" width="18.375" customWidth="1"/>
    <col min="24" max="24" width="1.125" customWidth="1"/>
    <col min="25" max="25" width="13.375" customWidth="1"/>
    <col min="26" max="26" width="1.125" customWidth="1"/>
    <col min="27" max="27" width="17.125" customWidth="1"/>
    <col min="28" max="28" width="1.125" customWidth="1"/>
    <col min="29" max="29" width="16.625" bestFit="1" customWidth="1"/>
    <col min="30" max="30" width="4.125" style="50" customWidth="1"/>
    <col min="31" max="31" width="11.375" bestFit="1" customWidth="1"/>
  </cols>
  <sheetData>
    <row r="1" spans="1:30" ht="23.4">
      <c r="A1" s="135" t="s">
        <v>242</v>
      </c>
      <c r="B1" s="121"/>
      <c r="C1" s="118"/>
      <c r="D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V1" s="121"/>
      <c r="X1" s="121"/>
      <c r="AB1" s="121"/>
    </row>
    <row r="2" spans="1:30" ht="23.4">
      <c r="A2" s="135" t="s">
        <v>202</v>
      </c>
      <c r="B2" s="121"/>
      <c r="C2" s="118"/>
      <c r="D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V2" s="121"/>
      <c r="X2" s="121"/>
      <c r="AB2" s="121"/>
    </row>
    <row r="3" spans="1:30" ht="23.4">
      <c r="A3" s="136"/>
      <c r="B3" s="87"/>
      <c r="C3" s="118"/>
      <c r="D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V3" s="121"/>
      <c r="X3" s="121"/>
      <c r="AB3" s="121"/>
    </row>
    <row r="4" spans="1:30" ht="23.4">
      <c r="A4" s="118"/>
      <c r="B4" s="118"/>
      <c r="C4" s="118"/>
      <c r="D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V4" s="118"/>
      <c r="X4" s="118"/>
      <c r="AB4" s="118"/>
      <c r="AC4" s="10" t="s">
        <v>2</v>
      </c>
    </row>
    <row r="5" spans="1:30" ht="22.2">
      <c r="C5" s="148" t="s">
        <v>4</v>
      </c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</row>
    <row r="6" spans="1:30" ht="22.2">
      <c r="C6" s="105"/>
      <c r="D6" s="105"/>
      <c r="E6" s="105"/>
      <c r="F6" s="105"/>
      <c r="G6" s="105"/>
      <c r="H6" s="105"/>
      <c r="I6" s="105"/>
      <c r="J6" s="105"/>
      <c r="K6" s="156" t="s">
        <v>84</v>
      </c>
      <c r="L6" s="156"/>
      <c r="M6" s="156"/>
      <c r="N6" s="156"/>
      <c r="O6" s="156"/>
      <c r="P6" s="105"/>
      <c r="Q6" s="105"/>
      <c r="R6" s="105"/>
      <c r="S6" s="92"/>
      <c r="T6" s="105"/>
      <c r="U6" s="156" t="s">
        <v>91</v>
      </c>
      <c r="V6" s="156"/>
      <c r="W6" s="156"/>
      <c r="X6" s="156"/>
      <c r="Y6" s="156"/>
      <c r="Z6" s="156"/>
      <c r="AA6" s="156"/>
      <c r="AB6" s="105"/>
      <c r="AC6" s="92"/>
    </row>
    <row r="7" spans="1:30" ht="22.2">
      <c r="C7" s="105"/>
      <c r="D7" s="105"/>
      <c r="E7" s="105"/>
      <c r="F7" s="105"/>
      <c r="G7" s="12" t="s">
        <v>160</v>
      </c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92"/>
      <c r="T7" s="105"/>
      <c r="U7" s="36" t="s">
        <v>332</v>
      </c>
      <c r="V7" s="105"/>
      <c r="W7" s="12"/>
      <c r="X7" s="105"/>
      <c r="Y7" s="36"/>
      <c r="Z7" s="105"/>
      <c r="AA7" s="12" t="s">
        <v>161</v>
      </c>
      <c r="AB7" s="105"/>
      <c r="AC7" s="92"/>
    </row>
    <row r="8" spans="1:30" ht="22.2">
      <c r="A8" s="12"/>
      <c r="B8" s="12"/>
      <c r="C8" s="12" t="s">
        <v>206</v>
      </c>
      <c r="D8" s="12"/>
      <c r="E8" s="12"/>
      <c r="F8" s="12"/>
      <c r="G8" s="12" t="s">
        <v>336</v>
      </c>
      <c r="H8" s="12"/>
      <c r="I8" s="12"/>
      <c r="J8" s="105"/>
      <c r="K8" s="105"/>
      <c r="L8" s="105"/>
      <c r="M8" s="12" t="s">
        <v>207</v>
      </c>
      <c r="N8" s="105"/>
      <c r="O8" s="12" t="s">
        <v>84</v>
      </c>
      <c r="P8" s="12"/>
      <c r="Q8" s="12"/>
      <c r="R8" s="12"/>
      <c r="S8" s="12" t="s">
        <v>165</v>
      </c>
      <c r="T8" s="105"/>
      <c r="U8" s="36" t="s">
        <v>163</v>
      </c>
      <c r="V8" s="36"/>
      <c r="W8" s="36" t="s">
        <v>207</v>
      </c>
      <c r="X8" s="36"/>
      <c r="Y8" s="12" t="s">
        <v>207</v>
      </c>
      <c r="Z8" s="36"/>
      <c r="AA8" s="12" t="s">
        <v>164</v>
      </c>
      <c r="AB8" s="12"/>
      <c r="AC8" s="92"/>
    </row>
    <row r="9" spans="1:30">
      <c r="A9" s="12"/>
      <c r="B9" s="12"/>
      <c r="C9" s="12" t="s">
        <v>167</v>
      </c>
      <c r="D9" s="12"/>
      <c r="E9" s="12" t="s">
        <v>168</v>
      </c>
      <c r="F9" s="12"/>
      <c r="G9" s="12" t="s">
        <v>337</v>
      </c>
      <c r="H9" s="12"/>
      <c r="I9" s="12"/>
      <c r="J9" s="12"/>
      <c r="K9" s="12" t="s">
        <v>170</v>
      </c>
      <c r="L9" s="12"/>
      <c r="M9" s="12" t="s">
        <v>172</v>
      </c>
      <c r="N9" s="12"/>
      <c r="O9" s="12" t="s">
        <v>171</v>
      </c>
      <c r="P9" s="12"/>
      <c r="Q9" s="12" t="s">
        <v>172</v>
      </c>
      <c r="R9" s="12"/>
      <c r="S9" s="12" t="s">
        <v>175</v>
      </c>
      <c r="T9" s="12"/>
      <c r="U9" s="36" t="s">
        <v>173</v>
      </c>
      <c r="V9" s="36"/>
      <c r="W9" s="36" t="s">
        <v>159</v>
      </c>
      <c r="X9" s="36"/>
      <c r="Y9" s="36" t="s">
        <v>335</v>
      </c>
      <c r="Z9" s="36"/>
      <c r="AA9" s="12" t="s">
        <v>174</v>
      </c>
      <c r="AB9" s="12"/>
      <c r="AC9" s="12" t="s">
        <v>166</v>
      </c>
    </row>
    <row r="10" spans="1:30">
      <c r="B10" s="94" t="s">
        <v>7</v>
      </c>
      <c r="C10" s="39" t="s">
        <v>178</v>
      </c>
      <c r="E10" s="39" t="s">
        <v>244</v>
      </c>
      <c r="F10" s="12"/>
      <c r="G10" s="39" t="s">
        <v>180</v>
      </c>
      <c r="H10" s="12"/>
      <c r="I10" s="39" t="s">
        <v>83</v>
      </c>
      <c r="K10" s="39" t="s">
        <v>181</v>
      </c>
      <c r="M10" s="39" t="s">
        <v>183</v>
      </c>
      <c r="O10" s="39" t="s">
        <v>182</v>
      </c>
      <c r="P10" s="12"/>
      <c r="Q10" s="39" t="s">
        <v>183</v>
      </c>
      <c r="R10" s="12"/>
      <c r="S10" s="39" t="s">
        <v>187</v>
      </c>
      <c r="U10" s="37" t="s">
        <v>185</v>
      </c>
      <c r="V10" s="36"/>
      <c r="W10" s="37" t="s">
        <v>334</v>
      </c>
      <c r="X10" s="36"/>
      <c r="Y10" s="37" t="s">
        <v>184</v>
      </c>
      <c r="Z10" s="36"/>
      <c r="AA10" s="39" t="s">
        <v>73</v>
      </c>
      <c r="AC10" s="39" t="s">
        <v>176</v>
      </c>
    </row>
    <row r="11" spans="1:30" ht="22.2">
      <c r="A11" s="14" t="s">
        <v>235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</row>
    <row r="12" spans="1:30" ht="22.2">
      <c r="A12" s="137" t="s">
        <v>238</v>
      </c>
      <c r="B12" s="94"/>
      <c r="C12" s="27">
        <v>8413569</v>
      </c>
      <c r="D12" s="7"/>
      <c r="E12" s="27">
        <v>55113998</v>
      </c>
      <c r="F12" s="27"/>
      <c r="G12" s="27">
        <v>490423</v>
      </c>
      <c r="H12" s="68"/>
      <c r="I12" s="27">
        <v>3470021</v>
      </c>
      <c r="J12" s="7"/>
      <c r="K12" s="27">
        <v>929166</v>
      </c>
      <c r="L12" s="7"/>
      <c r="M12" s="27">
        <v>3666565</v>
      </c>
      <c r="N12" s="7"/>
      <c r="O12" s="27">
        <v>45651693</v>
      </c>
      <c r="P12" s="27"/>
      <c r="Q12" s="27">
        <v>-3666565</v>
      </c>
      <c r="R12" s="27"/>
      <c r="S12" s="27">
        <v>26932000</v>
      </c>
      <c r="T12" s="7"/>
      <c r="U12" s="27">
        <v>-1497</v>
      </c>
      <c r="V12" s="7"/>
      <c r="W12" s="27">
        <v>418967</v>
      </c>
      <c r="X12" s="7"/>
      <c r="Y12" s="27">
        <v>9618597</v>
      </c>
      <c r="Z12" s="27"/>
      <c r="AA12" s="27">
        <f>SUM(U12:Z12)</f>
        <v>10036067</v>
      </c>
      <c r="AB12" s="7"/>
      <c r="AC12" s="27">
        <f>SUM(C12:S12,AA12)</f>
        <v>151036937</v>
      </c>
      <c r="AD12" s="51"/>
    </row>
    <row r="13" spans="1:30" ht="22.2">
      <c r="A13" s="137" t="s">
        <v>189</v>
      </c>
      <c r="B13" s="13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69"/>
      <c r="AB13" s="7"/>
      <c r="AC13" s="7"/>
    </row>
    <row r="14" spans="1:30" ht="22.2">
      <c r="A14" s="11" t="s">
        <v>216</v>
      </c>
      <c r="B14" s="13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69"/>
      <c r="AB14" s="7"/>
      <c r="AC14" s="7"/>
    </row>
    <row r="15" spans="1:30" ht="21.6" customHeight="1">
      <c r="A15" s="106" t="s">
        <v>190</v>
      </c>
      <c r="B15" s="94">
        <v>29</v>
      </c>
      <c r="C15" s="78">
        <v>0</v>
      </c>
      <c r="D15" s="13"/>
      <c r="E15" s="78">
        <v>0</v>
      </c>
      <c r="F15" s="75"/>
      <c r="G15" s="78">
        <v>0</v>
      </c>
      <c r="H15" s="84"/>
      <c r="I15" s="78">
        <v>0</v>
      </c>
      <c r="J15" s="13"/>
      <c r="K15" s="78">
        <v>0</v>
      </c>
      <c r="L15" s="13"/>
      <c r="M15" s="78">
        <v>0</v>
      </c>
      <c r="N15" s="13"/>
      <c r="O15" s="78">
        <v>-3709377</v>
      </c>
      <c r="P15" s="75"/>
      <c r="Q15" s="78">
        <v>0</v>
      </c>
      <c r="R15" s="75"/>
      <c r="S15" s="78">
        <v>0</v>
      </c>
      <c r="T15" s="13"/>
      <c r="U15" s="78">
        <v>0</v>
      </c>
      <c r="V15" s="13"/>
      <c r="W15" s="78">
        <v>0</v>
      </c>
      <c r="X15" s="13"/>
      <c r="Y15" s="78">
        <v>0</v>
      </c>
      <c r="Z15" s="75"/>
      <c r="AA15" s="78">
        <f>SUM(U15:Z15)</f>
        <v>0</v>
      </c>
      <c r="AB15" s="13"/>
      <c r="AC15" s="78">
        <f>SUM(C15:S15,AA15)</f>
        <v>-3709377</v>
      </c>
    </row>
    <row r="16" spans="1:30" ht="22.2">
      <c r="A16" s="11" t="s">
        <v>218</v>
      </c>
      <c r="B16" s="94"/>
      <c r="C16" s="18">
        <f>SUM(C15:C15)</f>
        <v>0</v>
      </c>
      <c r="D16" s="7"/>
      <c r="E16" s="18">
        <f>SUM(E15:E15)</f>
        <v>0</v>
      </c>
      <c r="F16" s="27"/>
      <c r="G16" s="18">
        <f>SUM(G15:G15)</f>
        <v>0</v>
      </c>
      <c r="H16" s="68"/>
      <c r="I16" s="18">
        <f>SUM(I15:I15)</f>
        <v>0</v>
      </c>
      <c r="J16" s="7"/>
      <c r="K16" s="18">
        <f>SUM(K15:K15)</f>
        <v>0</v>
      </c>
      <c r="L16" s="7"/>
      <c r="M16" s="18">
        <f>SUM(M15:M15)</f>
        <v>0</v>
      </c>
      <c r="N16" s="7"/>
      <c r="O16" s="18">
        <f>SUM(O15:O15)</f>
        <v>-3709377</v>
      </c>
      <c r="P16" s="27"/>
      <c r="Q16" s="18">
        <f>SUM(Q15:Q15)</f>
        <v>0</v>
      </c>
      <c r="R16" s="27"/>
      <c r="S16" s="18">
        <f>SUM(S15:S15)</f>
        <v>0</v>
      </c>
      <c r="T16" s="7"/>
      <c r="U16" s="18">
        <f>SUM(U15:U15)</f>
        <v>0</v>
      </c>
      <c r="V16" s="7"/>
      <c r="W16" s="18">
        <f>SUM(W15:W15)</f>
        <v>0</v>
      </c>
      <c r="X16" s="7"/>
      <c r="Y16" s="18">
        <f>SUM(Y15:Y15)</f>
        <v>0</v>
      </c>
      <c r="Z16" s="27"/>
      <c r="AA16" s="18">
        <f>SUM(AA15:AA15)</f>
        <v>0</v>
      </c>
      <c r="AB16" s="7"/>
      <c r="AC16" s="18">
        <f>SUM(AC15:AC15)</f>
        <v>-3709377</v>
      </c>
    </row>
    <row r="17" spans="1:31" ht="22.2">
      <c r="A17" s="137" t="s">
        <v>198</v>
      </c>
      <c r="B17" s="94"/>
      <c r="C17" s="18">
        <f>C16</f>
        <v>0</v>
      </c>
      <c r="D17" s="7"/>
      <c r="E17" s="18">
        <f>E16</f>
        <v>0</v>
      </c>
      <c r="F17" s="27"/>
      <c r="G17" s="18">
        <f>G16</f>
        <v>0</v>
      </c>
      <c r="H17" s="68"/>
      <c r="I17" s="18">
        <f>I16</f>
        <v>0</v>
      </c>
      <c r="J17" s="7"/>
      <c r="K17" s="18">
        <f>K16</f>
        <v>0</v>
      </c>
      <c r="L17" s="7"/>
      <c r="M17" s="18">
        <f>M16</f>
        <v>0</v>
      </c>
      <c r="N17" s="7"/>
      <c r="O17" s="18">
        <f>O16</f>
        <v>-3709377</v>
      </c>
      <c r="P17" s="27"/>
      <c r="Q17" s="18">
        <f>Q16</f>
        <v>0</v>
      </c>
      <c r="R17" s="27"/>
      <c r="S17" s="18">
        <f>S16</f>
        <v>0</v>
      </c>
      <c r="T17" s="7"/>
      <c r="U17" s="18">
        <f>U16</f>
        <v>0</v>
      </c>
      <c r="V17" s="7"/>
      <c r="W17" s="18">
        <f>W16</f>
        <v>0</v>
      </c>
      <c r="X17" s="7"/>
      <c r="Y17" s="18">
        <f>Y16</f>
        <v>0</v>
      </c>
      <c r="Z17" s="27"/>
      <c r="AA17" s="18">
        <f>AA16</f>
        <v>0</v>
      </c>
      <c r="AB17" s="7"/>
      <c r="AC17" s="18">
        <f>AC16</f>
        <v>-3709377</v>
      </c>
    </row>
    <row r="18" spans="1:31" ht="22.2">
      <c r="A18" s="137" t="s">
        <v>199</v>
      </c>
      <c r="B18" s="13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69"/>
      <c r="AB18" s="7"/>
      <c r="AC18" s="7"/>
    </row>
    <row r="19" spans="1:31" ht="23.4">
      <c r="A19" s="106" t="s">
        <v>246</v>
      </c>
      <c r="B19" s="137"/>
      <c r="C19" s="75">
        <v>0</v>
      </c>
      <c r="D19" s="13"/>
      <c r="E19" s="75">
        <v>0</v>
      </c>
      <c r="F19" s="75"/>
      <c r="G19" s="75">
        <v>0</v>
      </c>
      <c r="H19" s="84"/>
      <c r="I19" s="75">
        <v>0</v>
      </c>
      <c r="J19" s="13"/>
      <c r="K19" s="75">
        <v>0</v>
      </c>
      <c r="L19" s="13"/>
      <c r="M19" s="75">
        <v>0</v>
      </c>
      <c r="N19" s="13"/>
      <c r="O19" s="75">
        <v>9254217</v>
      </c>
      <c r="P19" s="75"/>
      <c r="Q19" s="75">
        <v>0</v>
      </c>
      <c r="R19" s="75"/>
      <c r="S19" s="75">
        <v>0</v>
      </c>
      <c r="T19" s="13"/>
      <c r="U19" s="75">
        <v>0</v>
      </c>
      <c r="V19" s="13"/>
      <c r="W19" s="75">
        <v>0</v>
      </c>
      <c r="X19" s="13"/>
      <c r="Y19" s="75">
        <v>0</v>
      </c>
      <c r="Z19" s="75"/>
      <c r="AA19" s="75">
        <f>SUM(U19:Z19)</f>
        <v>0</v>
      </c>
      <c r="AB19" s="13"/>
      <c r="AC19" s="75">
        <f>SUM(C19:S19,AA19)</f>
        <v>9254217</v>
      </c>
      <c r="AE19" s="71"/>
    </row>
    <row r="20" spans="1:31" ht="23.4">
      <c r="A20" s="106" t="s">
        <v>247</v>
      </c>
      <c r="B20" s="137"/>
      <c r="C20" s="19"/>
      <c r="D20" s="13"/>
      <c r="E20" s="19"/>
      <c r="F20" s="19"/>
      <c r="G20" s="19"/>
      <c r="H20" s="54"/>
      <c r="I20" s="19"/>
      <c r="J20" s="13"/>
      <c r="K20" s="19"/>
      <c r="L20" s="13"/>
      <c r="M20" s="19"/>
      <c r="N20" s="13"/>
      <c r="O20" s="19"/>
      <c r="P20" s="19"/>
      <c r="Q20" s="19"/>
      <c r="R20" s="19"/>
      <c r="S20" s="19"/>
      <c r="T20" s="13"/>
      <c r="U20" s="19"/>
      <c r="V20" s="13"/>
      <c r="W20" s="19"/>
      <c r="X20" s="13"/>
      <c r="Y20" s="19"/>
      <c r="Z20" s="19"/>
      <c r="AA20" s="19"/>
      <c r="AB20" s="13"/>
      <c r="AC20" s="75"/>
      <c r="AE20" s="71"/>
    </row>
    <row r="21" spans="1:31" ht="23.4">
      <c r="A21" s="138" t="s">
        <v>250</v>
      </c>
      <c r="B21" s="94"/>
      <c r="C21" s="75">
        <v>0</v>
      </c>
      <c r="D21" s="13"/>
      <c r="E21" s="75">
        <v>0</v>
      </c>
      <c r="F21" s="75"/>
      <c r="G21" s="75">
        <v>0</v>
      </c>
      <c r="H21" s="84"/>
      <c r="I21" s="75">
        <v>0</v>
      </c>
      <c r="J21" s="13"/>
      <c r="K21" s="75">
        <v>0</v>
      </c>
      <c r="L21" s="13"/>
      <c r="M21" s="75">
        <v>0</v>
      </c>
      <c r="N21" s="13"/>
      <c r="O21" s="75">
        <v>375516</v>
      </c>
      <c r="P21" s="75"/>
      <c r="Q21" s="75">
        <v>0</v>
      </c>
      <c r="R21" s="75"/>
      <c r="S21" s="75">
        <v>0</v>
      </c>
      <c r="T21" s="13"/>
      <c r="U21" s="75">
        <v>0</v>
      </c>
      <c r="V21" s="13"/>
      <c r="W21" s="75">
        <v>0</v>
      </c>
      <c r="X21" s="13"/>
      <c r="Y21" s="75">
        <v>0</v>
      </c>
      <c r="Z21" s="75"/>
      <c r="AA21" s="75">
        <f>SUM(U21:Z21)</f>
        <v>0</v>
      </c>
      <c r="AB21" s="13"/>
      <c r="AC21" s="75">
        <f>SUM(C21:S21,AA21)</f>
        <v>375516</v>
      </c>
      <c r="AE21" s="71"/>
    </row>
    <row r="22" spans="1:31" ht="23.4">
      <c r="A22" s="138" t="s">
        <v>249</v>
      </c>
      <c r="B22" s="137"/>
      <c r="C22" s="75">
        <v>0</v>
      </c>
      <c r="D22" s="13"/>
      <c r="E22" s="75">
        <v>0</v>
      </c>
      <c r="F22" s="75"/>
      <c r="G22" s="75">
        <v>0</v>
      </c>
      <c r="H22" s="84"/>
      <c r="I22" s="75">
        <v>0</v>
      </c>
      <c r="J22" s="13"/>
      <c r="K22" s="75">
        <v>0</v>
      </c>
      <c r="L22" s="13"/>
      <c r="M22" s="75">
        <v>0</v>
      </c>
      <c r="N22" s="13"/>
      <c r="O22" s="75">
        <v>0</v>
      </c>
      <c r="P22" s="75"/>
      <c r="Q22" s="75">
        <v>0</v>
      </c>
      <c r="R22" s="75"/>
      <c r="S22" s="75">
        <v>0</v>
      </c>
      <c r="T22" s="13"/>
      <c r="U22" s="75">
        <v>-2870</v>
      </c>
      <c r="V22" s="13"/>
      <c r="W22" s="75">
        <v>-57600</v>
      </c>
      <c r="X22" s="13"/>
      <c r="Y22" s="75">
        <v>114340</v>
      </c>
      <c r="Z22" s="75"/>
      <c r="AA22" s="75">
        <f>SUM(U22:Z22)</f>
        <v>53870</v>
      </c>
      <c r="AB22" s="13"/>
      <c r="AC22" s="75">
        <f>SUM(C22:S22,AA22)</f>
        <v>53870</v>
      </c>
      <c r="AE22" s="71"/>
    </row>
    <row r="23" spans="1:31" ht="23.4">
      <c r="A23" s="137" t="s">
        <v>201</v>
      </c>
      <c r="B23" s="137"/>
      <c r="C23" s="44">
        <f>SUM(C19:C22)</f>
        <v>0</v>
      </c>
      <c r="D23" s="7"/>
      <c r="E23" s="44">
        <f>SUM(E19:E22)</f>
        <v>0</v>
      </c>
      <c r="F23" s="27"/>
      <c r="G23" s="44">
        <f>SUM(G19:G22)</f>
        <v>0</v>
      </c>
      <c r="H23" s="68"/>
      <c r="I23" s="44">
        <f>SUM(I19:I22)</f>
        <v>0</v>
      </c>
      <c r="J23" s="7"/>
      <c r="K23" s="44">
        <f>SUM(K19:K22)</f>
        <v>0</v>
      </c>
      <c r="L23" s="7"/>
      <c r="M23" s="44">
        <f>SUM(M19:M22)</f>
        <v>0</v>
      </c>
      <c r="N23" s="7"/>
      <c r="O23" s="44">
        <f>SUM(O19:O22)</f>
        <v>9629733</v>
      </c>
      <c r="P23" s="27"/>
      <c r="Q23" s="44">
        <f>SUM(Q19:Q22)</f>
        <v>0</v>
      </c>
      <c r="R23" s="27"/>
      <c r="S23" s="44">
        <f>SUM(S19:S22)</f>
        <v>0</v>
      </c>
      <c r="T23" s="7"/>
      <c r="U23" s="44">
        <f>SUM(U19:U22)</f>
        <v>-2870</v>
      </c>
      <c r="V23" s="7"/>
      <c r="W23" s="44">
        <f>SUM(W19:W22)</f>
        <v>-57600</v>
      </c>
      <c r="X23" s="7"/>
      <c r="Y23" s="44">
        <f>SUM(Y19:Y22)</f>
        <v>114340</v>
      </c>
      <c r="Z23" s="27"/>
      <c r="AA23" s="44">
        <f>SUM(AA19:AA22)</f>
        <v>53870</v>
      </c>
      <c r="AB23" s="7"/>
      <c r="AC23" s="44">
        <f>SUM(AC19:AC22)</f>
        <v>9683603</v>
      </c>
      <c r="AE23" s="71"/>
    </row>
    <row r="24" spans="1:31" ht="23.4">
      <c r="A24" t="s">
        <v>231</v>
      </c>
      <c r="B24" s="137"/>
      <c r="C24" s="27"/>
      <c r="D24" s="7"/>
      <c r="E24" s="27"/>
      <c r="F24" s="27"/>
      <c r="G24" s="27"/>
      <c r="H24" s="68"/>
      <c r="I24" s="27"/>
      <c r="J24" s="7"/>
      <c r="K24" s="27"/>
      <c r="L24" s="7"/>
      <c r="M24" s="27"/>
      <c r="N24" s="7"/>
      <c r="O24" s="27"/>
      <c r="P24" s="27"/>
      <c r="Q24" s="27"/>
      <c r="R24" s="27"/>
      <c r="S24" s="27"/>
      <c r="T24" s="7"/>
      <c r="U24" s="27"/>
      <c r="V24" s="7"/>
      <c r="W24" s="27"/>
      <c r="X24" s="7"/>
      <c r="Y24" s="27"/>
      <c r="Z24" s="27"/>
      <c r="AA24" s="27"/>
      <c r="AB24" s="7"/>
      <c r="AC24" s="75"/>
      <c r="AE24" s="71"/>
    </row>
    <row r="25" spans="1:31" ht="23.4">
      <c r="A25" t="s">
        <v>232</v>
      </c>
      <c r="B25" s="94">
        <v>23</v>
      </c>
      <c r="C25" s="75">
        <v>0</v>
      </c>
      <c r="D25" s="13"/>
      <c r="E25" s="75">
        <v>0</v>
      </c>
      <c r="F25" s="75"/>
      <c r="G25" s="75">
        <v>0</v>
      </c>
      <c r="H25" s="84"/>
      <c r="I25" s="75">
        <v>0</v>
      </c>
      <c r="J25" s="13"/>
      <c r="K25" s="75">
        <v>0</v>
      </c>
      <c r="L25" s="13"/>
      <c r="M25" s="75">
        <v>0</v>
      </c>
      <c r="N25" s="13"/>
      <c r="O25" s="80">
        <v>-1082789</v>
      </c>
      <c r="P25" s="80"/>
      <c r="Q25" s="75">
        <v>0</v>
      </c>
      <c r="R25" s="75"/>
      <c r="S25" s="75">
        <v>0</v>
      </c>
      <c r="T25" s="13"/>
      <c r="U25" s="75">
        <v>0</v>
      </c>
      <c r="V25" s="13"/>
      <c r="W25" s="75">
        <v>0</v>
      </c>
      <c r="X25" s="13"/>
      <c r="Y25" s="75">
        <v>0</v>
      </c>
      <c r="Z25" s="75"/>
      <c r="AA25" s="75">
        <f>SUM(U25:Z25)</f>
        <v>0</v>
      </c>
      <c r="AB25" s="13"/>
      <c r="AC25" s="75">
        <f>SUM(C25:S25,AA25)</f>
        <v>-1082789</v>
      </c>
      <c r="AE25" s="71"/>
    </row>
    <row r="26" spans="1:31" ht="23.4">
      <c r="A26" t="s">
        <v>233</v>
      </c>
      <c r="B26" s="94"/>
      <c r="C26" s="78">
        <v>0</v>
      </c>
      <c r="D26" s="13"/>
      <c r="E26" s="78">
        <v>0</v>
      </c>
      <c r="F26" s="75"/>
      <c r="G26" s="78">
        <v>0</v>
      </c>
      <c r="H26" s="84"/>
      <c r="I26" s="78">
        <v>0</v>
      </c>
      <c r="J26" s="13"/>
      <c r="K26" s="78">
        <v>0</v>
      </c>
      <c r="L26" s="13"/>
      <c r="M26" s="78">
        <v>0</v>
      </c>
      <c r="N26" s="13"/>
      <c r="O26" s="85">
        <v>66980</v>
      </c>
      <c r="P26" s="80"/>
      <c r="Q26" s="78">
        <v>0</v>
      </c>
      <c r="R26" s="75"/>
      <c r="S26" s="78">
        <v>0</v>
      </c>
      <c r="T26" s="13"/>
      <c r="U26" s="78">
        <v>0</v>
      </c>
      <c r="V26" s="13"/>
      <c r="W26" s="78">
        <v>0</v>
      </c>
      <c r="X26" s="13"/>
      <c r="Y26" s="78">
        <v>-66980</v>
      </c>
      <c r="Z26" s="75"/>
      <c r="AA26" s="78">
        <f>SUM(U26:Z26)</f>
        <v>-66980</v>
      </c>
      <c r="AB26" s="13"/>
      <c r="AC26" s="78">
        <f>SUM(C26:S26,AA26)</f>
        <v>0</v>
      </c>
      <c r="AE26" s="71"/>
    </row>
    <row r="27" spans="1:31" ht="24" thickBot="1">
      <c r="A27" s="137" t="s">
        <v>241</v>
      </c>
      <c r="B27" s="137"/>
      <c r="C27" s="139">
        <f>SUM(C12,C17,C23,C26,C25:C25)</f>
        <v>8413569</v>
      </c>
      <c r="D27" s="7"/>
      <c r="E27" s="139">
        <f>SUM(E12,E17,E23,E26,E25:E25)</f>
        <v>55113998</v>
      </c>
      <c r="F27" s="7"/>
      <c r="G27" s="139">
        <f>SUM(G12,G17,G23,G26,G25:G25)</f>
        <v>490423</v>
      </c>
      <c r="H27" s="7"/>
      <c r="I27" s="139">
        <f>SUM(I12,I17,I23,I26,I25:I25)</f>
        <v>3470021</v>
      </c>
      <c r="J27" s="7"/>
      <c r="K27" s="139">
        <f>SUM(K12,K17,K23,K26,K25:K25)</f>
        <v>929166</v>
      </c>
      <c r="L27" s="7"/>
      <c r="M27" s="139">
        <f>SUM(M12,M17,M23,M26,M25:M25)</f>
        <v>3666565</v>
      </c>
      <c r="N27" s="7"/>
      <c r="O27" s="139">
        <f>SUM(O12,O17,O23,O26,O25:O25)</f>
        <v>50556240</v>
      </c>
      <c r="P27" s="7"/>
      <c r="Q27" s="139">
        <f>SUM(Q12,Q17,Q23,Q26,Q25:Q25)</f>
        <v>-3666565</v>
      </c>
      <c r="R27" s="7"/>
      <c r="S27" s="139">
        <f>SUM(S12,S17,S23,S26,S25:S25)</f>
        <v>26932000</v>
      </c>
      <c r="T27" s="7"/>
      <c r="U27" s="139">
        <f>SUM(U12,U17,U23,U26,U25:U25)</f>
        <v>-4367</v>
      </c>
      <c r="V27" s="40"/>
      <c r="W27" s="139">
        <f>SUM(W12,W17,W23,W26,W25:W25)</f>
        <v>361367</v>
      </c>
      <c r="X27" s="7"/>
      <c r="Y27" s="139">
        <f>SUM(Y12,Y17,Y23,Y26,Y25:Y25)</f>
        <v>9665957</v>
      </c>
      <c r="Z27" s="7"/>
      <c r="AA27" s="139">
        <f>SUM(AA12,AA17,AA23,AA26,AA25:AA25)</f>
        <v>10022957</v>
      </c>
      <c r="AB27" s="7"/>
      <c r="AC27" s="139">
        <f>SUM(AC12,AC17,AC23,AC26,AC25:AC25)</f>
        <v>155928374</v>
      </c>
      <c r="AE27" s="71"/>
    </row>
    <row r="28" spans="1:31" ht="24" thickTop="1">
      <c r="AE28" s="71"/>
    </row>
    <row r="29" spans="1:31" s="92" customFormat="1" ht="23.4"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49"/>
    </row>
  </sheetData>
  <mergeCells count="3">
    <mergeCell ref="C5:AC5"/>
    <mergeCell ref="U6:AA6"/>
    <mergeCell ref="K6:O6"/>
  </mergeCells>
  <pageMargins left="0.35" right="0.25" top="0.48" bottom="0.5" header="0.5" footer="0.5"/>
  <pageSetup paperSize="9" scale="54" firstPageNumber="18" fitToHeight="0" orientation="landscape" useFirstPageNumber="1" r:id="rId1"/>
  <headerFooter>
    <oddFooter>&amp;L หมายเหตุประกอบงบการเงินเป็นส่วนหนึ่งของงบการเงินนี้
&amp;C&amp;14&amp;P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R141"/>
  <sheetViews>
    <sheetView view="pageBreakPreview" topLeftCell="A120" zoomScale="85" zoomScaleNormal="85" zoomScaleSheetLayoutView="85" workbookViewId="0">
      <selection activeCell="C129" sqref="C129"/>
    </sheetView>
  </sheetViews>
  <sheetFormatPr defaultColWidth="9.125" defaultRowHeight="23.25" customHeight="1"/>
  <cols>
    <col min="1" max="1" width="3.875" customWidth="1"/>
    <col min="2" max="2" width="51.625" customWidth="1"/>
    <col min="3" max="3" width="8.875" style="94" customWidth="1"/>
    <col min="4" max="4" width="13.375" customWidth="1"/>
    <col min="5" max="5" width="1" customWidth="1"/>
    <col min="6" max="6" width="13.375" customWidth="1"/>
    <col min="7" max="7" width="1.125" customWidth="1"/>
    <col min="8" max="8" width="13.375" customWidth="1"/>
    <col min="9" max="9" width="1.125" customWidth="1"/>
    <col min="10" max="10" width="13.375" customWidth="1"/>
    <col min="11" max="11" width="12.375" bestFit="1" customWidth="1"/>
    <col min="12" max="12" width="18" bestFit="1" customWidth="1"/>
    <col min="13" max="13" width="11" bestFit="1" customWidth="1"/>
  </cols>
  <sheetData>
    <row r="1" spans="1:18" ht="22.35" customHeight="1">
      <c r="A1" s="121" t="s">
        <v>0</v>
      </c>
      <c r="B1" s="121"/>
      <c r="C1" s="140"/>
    </row>
    <row r="2" spans="1:18" ht="22.35" customHeight="1">
      <c r="A2" s="121" t="s">
        <v>251</v>
      </c>
      <c r="B2" s="121"/>
      <c r="C2" s="140"/>
    </row>
    <row r="3" spans="1:18" ht="18.75" customHeight="1">
      <c r="A3" s="105"/>
      <c r="B3" s="105"/>
      <c r="C3" s="2"/>
      <c r="H3" s="157" t="s">
        <v>2</v>
      </c>
      <c r="I3" s="157"/>
      <c r="J3" s="157"/>
    </row>
    <row r="4" spans="1:18" ht="22.2">
      <c r="C4"/>
      <c r="D4" s="148" t="s">
        <v>3</v>
      </c>
      <c r="E4" s="148"/>
      <c r="F4" s="148"/>
      <c r="G4" s="105"/>
      <c r="H4" s="148" t="s">
        <v>4</v>
      </c>
      <c r="I4" s="148"/>
      <c r="J4" s="148"/>
    </row>
    <row r="5" spans="1:18" ht="24.75" customHeight="1">
      <c r="C5"/>
      <c r="D5" s="149" t="s">
        <v>97</v>
      </c>
      <c r="E5" s="149"/>
      <c r="F5" s="149"/>
      <c r="H5" s="149" t="s">
        <v>97</v>
      </c>
      <c r="I5" s="149"/>
      <c r="J5" s="149"/>
    </row>
    <row r="6" spans="1:18" ht="18.75" customHeight="1">
      <c r="A6" s="12"/>
      <c r="B6" s="12"/>
      <c r="D6" s="153" t="s">
        <v>98</v>
      </c>
      <c r="E6" s="153"/>
      <c r="F6" s="153"/>
      <c r="G6" s="12"/>
      <c r="H6" s="153" t="s">
        <v>98</v>
      </c>
      <c r="I6" s="153"/>
      <c r="J6" s="153"/>
    </row>
    <row r="7" spans="1:18" ht="18.75" customHeight="1">
      <c r="A7" s="12"/>
      <c r="B7" s="12"/>
      <c r="C7" s="94" t="s">
        <v>7</v>
      </c>
      <c r="D7" s="39">
        <v>2567</v>
      </c>
      <c r="E7" s="91"/>
      <c r="F7" s="39">
        <v>2566</v>
      </c>
      <c r="G7" s="12"/>
      <c r="H7" s="39">
        <v>2567</v>
      </c>
      <c r="I7" s="91"/>
      <c r="J7" s="39">
        <v>2566</v>
      </c>
    </row>
    <row r="8" spans="1:18" ht="16.350000000000001" customHeight="1">
      <c r="A8" s="99"/>
      <c r="B8" s="99"/>
      <c r="C8" s="107"/>
      <c r="D8" s="15"/>
      <c r="E8" s="15"/>
      <c r="F8" s="12"/>
      <c r="G8" s="12"/>
      <c r="H8" s="12"/>
      <c r="I8" s="91"/>
      <c r="J8" s="12"/>
    </row>
    <row r="9" spans="1:18" ht="21" customHeight="1">
      <c r="A9" s="99" t="s">
        <v>252</v>
      </c>
      <c r="B9" s="99"/>
      <c r="C9" s="107"/>
      <c r="D9" s="15"/>
      <c r="E9" s="15"/>
      <c r="F9" s="15"/>
      <c r="G9" s="15"/>
      <c r="H9" s="15"/>
      <c r="I9" s="15"/>
      <c r="J9" s="15"/>
    </row>
    <row r="10" spans="1:18" ht="21" customHeight="1">
      <c r="A10" t="s">
        <v>128</v>
      </c>
      <c r="D10" s="15">
        <v>22299453</v>
      </c>
      <c r="E10" s="15"/>
      <c r="F10" s="15">
        <v>-2530893</v>
      </c>
      <c r="G10" s="15"/>
      <c r="H10" s="15">
        <v>9254217</v>
      </c>
      <c r="I10" s="15"/>
      <c r="J10" s="15">
        <v>148609</v>
      </c>
      <c r="L10" s="15"/>
      <c r="N10" s="15"/>
      <c r="P10" s="15"/>
      <c r="R10" s="15"/>
    </row>
    <row r="11" spans="1:18" ht="21" customHeight="1">
      <c r="A11" s="141" t="s">
        <v>253</v>
      </c>
      <c r="B11" s="141"/>
      <c r="D11" s="15"/>
      <c r="E11" s="15"/>
      <c r="F11" s="15"/>
      <c r="G11" s="15"/>
      <c r="H11" s="15"/>
      <c r="I11" s="15"/>
      <c r="J11" s="15"/>
    </row>
    <row r="12" spans="1:18" ht="21" customHeight="1">
      <c r="A12" t="s">
        <v>254</v>
      </c>
      <c r="B12" s="141"/>
      <c r="D12" s="15">
        <v>5672645</v>
      </c>
      <c r="E12" s="15"/>
      <c r="F12" s="15">
        <v>600302</v>
      </c>
      <c r="G12" s="15"/>
      <c r="H12" s="15">
        <v>-978623</v>
      </c>
      <c r="I12" s="15"/>
      <c r="J12" s="15">
        <v>-789815</v>
      </c>
    </row>
    <row r="13" spans="1:18" ht="21" customHeight="1">
      <c r="A13" t="s">
        <v>255</v>
      </c>
      <c r="B13" s="141"/>
      <c r="D13" s="15">
        <v>24575027</v>
      </c>
      <c r="E13" s="15"/>
      <c r="F13" s="15">
        <v>25506493</v>
      </c>
      <c r="G13" s="15"/>
      <c r="H13" s="15">
        <v>5790073</v>
      </c>
      <c r="I13" s="15"/>
      <c r="J13" s="15">
        <v>5757920</v>
      </c>
    </row>
    <row r="14" spans="1:18" ht="21" customHeight="1">
      <c r="A14" t="s">
        <v>256</v>
      </c>
      <c r="D14" s="15">
        <v>24265359</v>
      </c>
      <c r="E14" s="15"/>
      <c r="F14" s="15">
        <v>23741648</v>
      </c>
      <c r="G14" s="15"/>
      <c r="H14" s="15">
        <v>1037604</v>
      </c>
      <c r="I14" s="15"/>
      <c r="J14" s="15">
        <v>1143289</v>
      </c>
    </row>
    <row r="15" spans="1:18" ht="21" customHeight="1">
      <c r="A15" t="s">
        <v>257</v>
      </c>
      <c r="D15" s="15">
        <v>1480775</v>
      </c>
      <c r="E15" s="15"/>
      <c r="F15" s="15">
        <v>1379389</v>
      </c>
      <c r="G15" s="15"/>
      <c r="H15" s="15">
        <v>15001</v>
      </c>
      <c r="I15" s="15"/>
      <c r="J15" s="15">
        <v>7446</v>
      </c>
    </row>
    <row r="16" spans="1:18" ht="21" customHeight="1">
      <c r="A16" t="s">
        <v>258</v>
      </c>
      <c r="C16" s="94">
        <v>8</v>
      </c>
      <c r="D16" s="15">
        <v>8453387</v>
      </c>
      <c r="E16" s="15"/>
      <c r="F16" s="15">
        <v>8111040</v>
      </c>
      <c r="G16" s="15"/>
      <c r="H16" s="15">
        <v>96482</v>
      </c>
      <c r="I16" s="15"/>
      <c r="J16" s="15">
        <v>80324</v>
      </c>
    </row>
    <row r="17" spans="1:12" ht="21.6">
      <c r="A17" t="s">
        <v>259</v>
      </c>
    </row>
    <row r="18" spans="1:12" ht="21" customHeight="1">
      <c r="A18" t="s">
        <v>260</v>
      </c>
      <c r="D18" s="15">
        <v>679411</v>
      </c>
      <c r="E18" s="15"/>
      <c r="F18" s="15">
        <v>349868</v>
      </c>
      <c r="H18" s="15">
        <v>188279</v>
      </c>
      <c r="J18" s="15">
        <v>195144</v>
      </c>
    </row>
    <row r="19" spans="1:12" ht="21" customHeight="1">
      <c r="A19" t="s">
        <v>117</v>
      </c>
      <c r="B19" s="141"/>
      <c r="D19" s="16">
        <v>2624654</v>
      </c>
      <c r="E19" s="19"/>
      <c r="F19" s="16">
        <v>908754</v>
      </c>
      <c r="G19" s="15"/>
      <c r="H19" s="19">
        <v>61787</v>
      </c>
      <c r="I19" s="15"/>
      <c r="J19" s="19">
        <v>4438797</v>
      </c>
    </row>
    <row r="20" spans="1:12" ht="21" customHeight="1">
      <c r="A20" t="s">
        <v>67</v>
      </c>
      <c r="B20" s="141"/>
      <c r="C20" s="94">
        <v>21</v>
      </c>
      <c r="D20" s="15">
        <v>767691</v>
      </c>
      <c r="E20" s="8"/>
      <c r="F20" s="15">
        <v>789355</v>
      </c>
      <c r="G20" s="8"/>
      <c r="H20" s="19">
        <v>189006</v>
      </c>
      <c r="I20" s="8"/>
      <c r="J20" s="19">
        <v>191561</v>
      </c>
    </row>
    <row r="21" spans="1:12" ht="21.6" customHeight="1">
      <c r="A21" t="s">
        <v>261</v>
      </c>
      <c r="B21" s="141"/>
      <c r="D21" s="15">
        <v>-196606</v>
      </c>
      <c r="E21" s="15"/>
      <c r="F21" s="15">
        <v>-311346</v>
      </c>
      <c r="G21" s="15"/>
      <c r="H21" s="19">
        <v>62478</v>
      </c>
      <c r="I21" s="15"/>
      <c r="J21" s="19">
        <v>-238064</v>
      </c>
      <c r="L21" s="108"/>
    </row>
    <row r="22" spans="1:12" ht="21" customHeight="1">
      <c r="A22" t="s">
        <v>262</v>
      </c>
      <c r="B22" s="141"/>
      <c r="C22" s="94">
        <v>8</v>
      </c>
      <c r="D22" s="15">
        <v>-2362457</v>
      </c>
      <c r="E22" s="15"/>
      <c r="F22" s="15">
        <v>-724149</v>
      </c>
      <c r="G22" s="15"/>
      <c r="H22" s="19">
        <v>0</v>
      </c>
      <c r="I22" s="15"/>
      <c r="J22" s="19">
        <v>0</v>
      </c>
    </row>
    <row r="23" spans="1:12" ht="21" customHeight="1">
      <c r="A23" t="s">
        <v>263</v>
      </c>
      <c r="B23" s="141"/>
      <c r="D23" s="16"/>
      <c r="E23" s="19"/>
      <c r="F23" s="16"/>
      <c r="G23" s="15"/>
      <c r="H23" s="19"/>
      <c r="I23" s="15"/>
      <c r="J23" s="19"/>
    </row>
    <row r="24" spans="1:12" ht="21" customHeight="1">
      <c r="A24" t="s">
        <v>264</v>
      </c>
      <c r="B24" s="141"/>
      <c r="D24" s="16">
        <v>-31414</v>
      </c>
      <c r="E24" s="19"/>
      <c r="F24" s="16">
        <v>0</v>
      </c>
      <c r="G24" s="15"/>
      <c r="H24" s="19">
        <v>0</v>
      </c>
      <c r="I24" s="15"/>
      <c r="J24" s="19">
        <v>0</v>
      </c>
    </row>
    <row r="25" spans="1:12" ht="21" customHeight="1">
      <c r="A25" t="s">
        <v>263</v>
      </c>
      <c r="B25" s="141"/>
      <c r="D25" s="16"/>
      <c r="E25" s="19"/>
      <c r="F25" s="16"/>
      <c r="G25" s="15"/>
      <c r="H25" s="19"/>
      <c r="I25" s="15"/>
      <c r="J25" s="19"/>
    </row>
    <row r="26" spans="1:12" ht="21" customHeight="1">
      <c r="A26" t="s">
        <v>265</v>
      </c>
      <c r="B26" s="141"/>
      <c r="C26" s="94">
        <v>13</v>
      </c>
      <c r="D26" s="16">
        <v>-162855</v>
      </c>
      <c r="E26" s="19"/>
      <c r="F26" s="16">
        <v>0</v>
      </c>
      <c r="G26" s="15"/>
      <c r="H26" s="19">
        <v>-18985</v>
      </c>
      <c r="I26" s="15"/>
      <c r="J26" s="19">
        <v>0</v>
      </c>
    </row>
    <row r="27" spans="1:12" ht="21" customHeight="1">
      <c r="A27" t="s">
        <v>103</v>
      </c>
      <c r="D27" s="15">
        <v>-161640</v>
      </c>
      <c r="E27" s="15"/>
      <c r="F27" s="15">
        <v>-7878753</v>
      </c>
      <c r="G27" s="15"/>
      <c r="H27" s="19">
        <v>-636699</v>
      </c>
      <c r="I27" s="15"/>
      <c r="J27" s="19">
        <v>-2158883</v>
      </c>
    </row>
    <row r="28" spans="1:12" ht="21" customHeight="1">
      <c r="A28" t="s">
        <v>119</v>
      </c>
      <c r="C28" s="94">
        <v>11</v>
      </c>
      <c r="D28" s="15">
        <v>90767</v>
      </c>
      <c r="E28" s="15"/>
      <c r="F28" s="19">
        <v>0</v>
      </c>
      <c r="G28" s="15"/>
      <c r="H28" s="19">
        <v>0</v>
      </c>
      <c r="I28" s="15"/>
      <c r="J28" s="19">
        <v>0</v>
      </c>
    </row>
    <row r="29" spans="1:12" ht="23.1" customHeight="1">
      <c r="A29" t="s">
        <v>266</v>
      </c>
      <c r="D29" s="19">
        <v>0</v>
      </c>
      <c r="E29" s="15"/>
      <c r="F29" s="15">
        <v>-27167</v>
      </c>
      <c r="G29" s="15"/>
      <c r="H29" s="19">
        <v>0</v>
      </c>
      <c r="I29" s="15"/>
      <c r="J29" s="19">
        <v>0</v>
      </c>
    </row>
    <row r="30" spans="1:12" ht="21" customHeight="1">
      <c r="A30" t="s">
        <v>267</v>
      </c>
      <c r="D30" s="19">
        <v>0</v>
      </c>
      <c r="E30" s="15"/>
      <c r="F30" s="15">
        <v>-25504</v>
      </c>
      <c r="G30" s="15"/>
      <c r="H30" s="19">
        <v>0</v>
      </c>
      <c r="I30" s="15"/>
      <c r="J30" s="19">
        <v>0</v>
      </c>
    </row>
    <row r="31" spans="1:12" ht="21" customHeight="1">
      <c r="A31" t="s">
        <v>123</v>
      </c>
      <c r="D31" s="15"/>
      <c r="E31" s="15"/>
      <c r="F31" s="15"/>
      <c r="G31" s="15"/>
      <c r="H31" s="19"/>
      <c r="I31" s="15"/>
      <c r="J31" s="19"/>
    </row>
    <row r="32" spans="1:12" ht="21" customHeight="1">
      <c r="A32" t="s">
        <v>268</v>
      </c>
      <c r="C32" s="94" t="s">
        <v>125</v>
      </c>
      <c r="D32" s="15">
        <v>-12698902</v>
      </c>
      <c r="E32" s="15"/>
      <c r="F32" s="15">
        <v>-4590349</v>
      </c>
      <c r="G32" s="15"/>
      <c r="H32" s="19">
        <v>0</v>
      </c>
      <c r="I32" s="15"/>
      <c r="J32" s="19">
        <v>0</v>
      </c>
    </row>
    <row r="33" spans="1:10" ht="21" customHeight="1">
      <c r="A33" t="s">
        <v>269</v>
      </c>
      <c r="C33" s="94">
        <v>7</v>
      </c>
      <c r="D33" s="16">
        <v>-110954</v>
      </c>
      <c r="E33" s="15"/>
      <c r="F33" s="15">
        <v>-391931</v>
      </c>
      <c r="G33" s="15"/>
      <c r="H33" s="49">
        <v>-23530</v>
      </c>
      <c r="I33" s="15"/>
      <c r="J33" s="49">
        <v>58682</v>
      </c>
    </row>
    <row r="34" spans="1:10" ht="21" customHeight="1">
      <c r="A34" t="s">
        <v>270</v>
      </c>
      <c r="B34" s="141"/>
      <c r="D34" s="16"/>
      <c r="E34" s="15"/>
      <c r="F34" s="16"/>
    </row>
    <row r="35" spans="1:10" ht="21" customHeight="1">
      <c r="A35" t="s">
        <v>271</v>
      </c>
      <c r="B35" s="141"/>
      <c r="D35" s="16"/>
      <c r="E35" s="15"/>
      <c r="F35" s="16"/>
      <c r="H35" s="72"/>
      <c r="J35" s="72"/>
    </row>
    <row r="36" spans="1:10" ht="21" customHeight="1">
      <c r="A36" t="s">
        <v>272</v>
      </c>
      <c r="B36" s="141"/>
      <c r="D36" s="16">
        <v>-190447</v>
      </c>
      <c r="E36" s="15"/>
      <c r="F36" s="16">
        <v>193117</v>
      </c>
      <c r="H36" s="72">
        <v>8569</v>
      </c>
      <c r="J36" s="72">
        <v>16589</v>
      </c>
    </row>
    <row r="37" spans="1:10" ht="21" customHeight="1">
      <c r="A37" t="s">
        <v>102</v>
      </c>
      <c r="B37" s="141"/>
      <c r="D37" s="15">
        <v>-30854</v>
      </c>
      <c r="E37" s="15"/>
      <c r="F37" s="15">
        <v>-12169</v>
      </c>
      <c r="G37" s="15"/>
      <c r="H37" s="15">
        <v>-13828655</v>
      </c>
      <c r="I37" s="15"/>
      <c r="J37" s="15">
        <v>-8242678</v>
      </c>
    </row>
    <row r="38" spans="1:10" ht="21" customHeight="1">
      <c r="A38" t="s">
        <v>101</v>
      </c>
      <c r="D38" s="110">
        <v>-1866782</v>
      </c>
      <c r="E38" s="15"/>
      <c r="F38" s="110">
        <v>-1158029</v>
      </c>
      <c r="G38" s="15"/>
      <c r="H38" s="110">
        <v>-1142371</v>
      </c>
      <c r="I38" s="15"/>
      <c r="J38" s="110">
        <v>-637246</v>
      </c>
    </row>
    <row r="39" spans="1:10" ht="21" customHeight="1">
      <c r="C39"/>
      <c r="D39" s="15">
        <f>SUM(D10:D38)</f>
        <v>73096258</v>
      </c>
      <c r="E39" s="15"/>
      <c r="F39" s="15">
        <f>SUM(F10:F38)</f>
        <v>43929676</v>
      </c>
      <c r="G39" s="15"/>
      <c r="H39" s="15">
        <f>SUM(H10:H38)</f>
        <v>74633</v>
      </c>
      <c r="I39" s="15"/>
      <c r="J39" s="15">
        <f>SUM(J10:J38)</f>
        <v>-28325</v>
      </c>
    </row>
    <row r="40" spans="1:10" ht="23.25" customHeight="1">
      <c r="A40" s="121" t="s">
        <v>0</v>
      </c>
      <c r="B40" s="121"/>
      <c r="C40" s="140"/>
      <c r="H40" s="150"/>
      <c r="I40" s="150"/>
      <c r="J40" s="150"/>
    </row>
    <row r="41" spans="1:10" ht="23.25" customHeight="1">
      <c r="A41" s="121" t="s">
        <v>273</v>
      </c>
      <c r="B41" s="121"/>
      <c r="C41" s="140"/>
      <c r="H41" s="150"/>
      <c r="I41" s="150"/>
      <c r="J41" s="150"/>
    </row>
    <row r="42" spans="1:10" ht="18" customHeight="1">
      <c r="A42" s="105"/>
      <c r="B42" s="105"/>
      <c r="C42" s="2"/>
      <c r="H42" s="157" t="s">
        <v>2</v>
      </c>
      <c r="I42" s="157"/>
      <c r="J42" s="157"/>
    </row>
    <row r="43" spans="1:10" ht="22.2">
      <c r="C43"/>
      <c r="D43" s="148" t="s">
        <v>3</v>
      </c>
      <c r="E43" s="148"/>
      <c r="F43" s="148"/>
      <c r="G43" s="105"/>
      <c r="H43" s="148" t="s">
        <v>4</v>
      </c>
      <c r="I43" s="148"/>
      <c r="J43" s="148"/>
    </row>
    <row r="44" spans="1:10" ht="24.75" customHeight="1">
      <c r="C44"/>
      <c r="D44" s="149" t="s">
        <v>97</v>
      </c>
      <c r="E44" s="149"/>
      <c r="F44" s="149"/>
      <c r="H44" s="149" t="s">
        <v>97</v>
      </c>
      <c r="I44" s="149"/>
      <c r="J44" s="149"/>
    </row>
    <row r="45" spans="1:10" ht="18.75" customHeight="1">
      <c r="A45" s="12"/>
      <c r="B45" s="12"/>
      <c r="D45" s="153" t="s">
        <v>98</v>
      </c>
      <c r="E45" s="153"/>
      <c r="F45" s="153"/>
      <c r="G45" s="12"/>
      <c r="H45" s="153" t="s">
        <v>98</v>
      </c>
      <c r="I45" s="153"/>
      <c r="J45" s="153"/>
    </row>
    <row r="46" spans="1:10" ht="18.75" customHeight="1">
      <c r="A46" s="12"/>
      <c r="B46" s="12"/>
      <c r="C46" s="94" t="s">
        <v>7</v>
      </c>
      <c r="D46" s="39">
        <v>2567</v>
      </c>
      <c r="E46" s="91"/>
      <c r="F46" s="39">
        <v>2566</v>
      </c>
      <c r="G46" s="12"/>
      <c r="H46" s="39">
        <v>2567</v>
      </c>
      <c r="I46" s="91"/>
      <c r="J46" s="39">
        <v>2566</v>
      </c>
    </row>
    <row r="47" spans="1:10" ht="9.6" customHeight="1">
      <c r="B47" s="12"/>
      <c r="D47" s="91"/>
      <c r="E47" s="91"/>
      <c r="F47" s="12"/>
      <c r="G47" s="12"/>
      <c r="H47" s="12"/>
      <c r="I47" s="91"/>
      <c r="J47" s="12"/>
    </row>
    <row r="48" spans="1:10" ht="22.2">
      <c r="A48" s="99" t="s">
        <v>274</v>
      </c>
      <c r="B48" s="12"/>
      <c r="D48" s="91"/>
      <c r="E48" s="91"/>
      <c r="F48" s="91"/>
      <c r="G48" s="12"/>
      <c r="H48" s="91"/>
      <c r="I48" s="91"/>
      <c r="J48" s="91"/>
    </row>
    <row r="49" spans="1:12" ht="21.6">
      <c r="A49" s="141" t="s">
        <v>275</v>
      </c>
      <c r="B49" s="141"/>
      <c r="D49" s="15"/>
      <c r="E49" s="15"/>
      <c r="F49" s="15"/>
      <c r="G49" s="15"/>
      <c r="H49" s="15"/>
      <c r="I49" s="15"/>
      <c r="J49" s="15"/>
    </row>
    <row r="50" spans="1:12" ht="21.6">
      <c r="A50" t="s">
        <v>11</v>
      </c>
      <c r="D50" s="15">
        <v>-470281</v>
      </c>
      <c r="E50" s="15"/>
      <c r="F50" s="15">
        <v>-1142440</v>
      </c>
      <c r="G50" s="15"/>
      <c r="H50" s="15">
        <v>1397811</v>
      </c>
      <c r="I50" s="15"/>
      <c r="J50" s="15">
        <v>-531121</v>
      </c>
      <c r="K50" s="49"/>
      <c r="L50" s="49"/>
    </row>
    <row r="51" spans="1:12" ht="21.6">
      <c r="A51" t="s">
        <v>20</v>
      </c>
      <c r="D51" s="15">
        <v>1969541</v>
      </c>
      <c r="E51" s="15"/>
      <c r="F51" s="15">
        <v>11888032</v>
      </c>
      <c r="G51" s="15"/>
      <c r="H51" s="15">
        <v>504553</v>
      </c>
      <c r="I51" s="15"/>
      <c r="J51" s="15">
        <v>159678</v>
      </c>
      <c r="K51" s="49"/>
      <c r="L51" s="49"/>
    </row>
    <row r="52" spans="1:12" ht="21.6">
      <c r="A52" t="s">
        <v>276</v>
      </c>
      <c r="D52" s="15">
        <v>-2821058</v>
      </c>
      <c r="E52" s="15"/>
      <c r="F52" s="15">
        <v>-10955640</v>
      </c>
      <c r="G52" s="15"/>
      <c r="H52" s="15">
        <v>-55756</v>
      </c>
      <c r="I52" s="15"/>
      <c r="J52" s="15">
        <v>153798</v>
      </c>
      <c r="K52" s="67"/>
      <c r="L52" s="49"/>
    </row>
    <row r="53" spans="1:12" ht="21.6">
      <c r="A53" t="s">
        <v>23</v>
      </c>
      <c r="D53" s="15">
        <v>-1329200</v>
      </c>
      <c r="E53" s="15"/>
      <c r="F53" s="15">
        <v>-502587</v>
      </c>
      <c r="G53" s="15"/>
      <c r="H53" s="15">
        <v>42676</v>
      </c>
      <c r="I53" s="15"/>
      <c r="J53" s="15">
        <v>44259</v>
      </c>
    </row>
    <row r="54" spans="1:12" ht="21.6">
      <c r="A54" t="s">
        <v>41</v>
      </c>
      <c r="D54" s="15">
        <v>283169</v>
      </c>
      <c r="E54" s="15"/>
      <c r="F54" s="15">
        <v>585344</v>
      </c>
      <c r="G54" s="15"/>
      <c r="H54" s="19">
        <v>5965</v>
      </c>
      <c r="I54" s="15"/>
      <c r="J54" s="19">
        <v>-47</v>
      </c>
    </row>
    <row r="55" spans="1:12" ht="21.6">
      <c r="A55" t="s">
        <v>49</v>
      </c>
      <c r="D55" s="15">
        <v>-252594</v>
      </c>
      <c r="E55" s="15"/>
      <c r="F55" s="15">
        <v>-2662656</v>
      </c>
      <c r="G55" s="15"/>
      <c r="H55" s="15">
        <v>-230660</v>
      </c>
      <c r="I55" s="15"/>
      <c r="J55" s="15">
        <v>-319274</v>
      </c>
    </row>
    <row r="56" spans="1:12" ht="21.6">
      <c r="A56" t="s">
        <v>277</v>
      </c>
      <c r="D56" s="15">
        <v>1107421</v>
      </c>
      <c r="E56" s="15"/>
      <c r="F56" s="15">
        <v>-611158</v>
      </c>
      <c r="G56" s="15"/>
      <c r="H56" s="15">
        <v>58197</v>
      </c>
      <c r="I56" s="15"/>
      <c r="J56" s="15">
        <v>115584</v>
      </c>
    </row>
    <row r="57" spans="1:12" ht="21.6">
      <c r="A57" t="s">
        <v>67</v>
      </c>
      <c r="C57" s="94">
        <v>21</v>
      </c>
      <c r="D57" s="15">
        <v>-629789</v>
      </c>
      <c r="E57" s="15"/>
      <c r="F57" s="15">
        <v>-726396</v>
      </c>
      <c r="G57" s="15"/>
      <c r="H57" s="19">
        <v>-163522</v>
      </c>
      <c r="I57" s="15"/>
      <c r="J57" s="19">
        <v>-204810</v>
      </c>
    </row>
    <row r="58" spans="1:12" ht="21.6">
      <c r="A58" t="s">
        <v>339</v>
      </c>
      <c r="D58" s="110">
        <v>-5813430</v>
      </c>
      <c r="E58" s="15"/>
      <c r="F58" s="110">
        <v>-4442071</v>
      </c>
      <c r="G58" s="15"/>
      <c r="H58" s="142">
        <v>-38397</v>
      </c>
      <c r="I58" s="13"/>
      <c r="J58" s="142">
        <v>-29162</v>
      </c>
    </row>
    <row r="59" spans="1:12" ht="22.2">
      <c r="A59" s="2" t="s">
        <v>278</v>
      </c>
      <c r="B59" s="2"/>
      <c r="C59" s="107"/>
      <c r="D59" s="129">
        <f>SUM(D49:D58)+D39</f>
        <v>65140037</v>
      </c>
      <c r="E59" s="5"/>
      <c r="F59" s="129">
        <f>SUM(F49:F58)+F39</f>
        <v>35360104</v>
      </c>
      <c r="G59" s="15"/>
      <c r="H59" s="129">
        <f>SUM(H49:H58)+H39</f>
        <v>1595500</v>
      </c>
      <c r="I59" s="5"/>
      <c r="J59" s="129">
        <f>SUM(J49:J58)+J39</f>
        <v>-639420</v>
      </c>
      <c r="L59" s="15"/>
    </row>
    <row r="60" spans="1:12" ht="7.8" customHeight="1">
      <c r="A60" s="2"/>
      <c r="B60" s="2"/>
      <c r="C60" s="107"/>
      <c r="D60" s="5"/>
      <c r="E60" s="5"/>
      <c r="F60" s="5"/>
      <c r="G60" s="15"/>
      <c r="H60" s="5"/>
      <c r="I60" s="5"/>
      <c r="J60" s="5"/>
    </row>
    <row r="61" spans="1:12" ht="22.2">
      <c r="A61" s="99" t="s">
        <v>279</v>
      </c>
      <c r="B61" s="99"/>
      <c r="C61" s="107"/>
      <c r="D61" s="15"/>
      <c r="E61" s="15"/>
      <c r="F61" s="15"/>
      <c r="G61" s="15"/>
      <c r="H61" s="15"/>
      <c r="I61" s="15"/>
      <c r="J61" s="15"/>
    </row>
    <row r="62" spans="1:12" ht="23.25" customHeight="1">
      <c r="A62" t="s">
        <v>280</v>
      </c>
      <c r="D62" s="16">
        <v>0</v>
      </c>
      <c r="E62" s="15"/>
      <c r="F62" s="16">
        <v>45408</v>
      </c>
      <c r="G62" s="15"/>
      <c r="H62" s="19">
        <v>0</v>
      </c>
      <c r="J62" s="19">
        <v>0</v>
      </c>
    </row>
    <row r="63" spans="1:12" ht="23.25" customHeight="1">
      <c r="A63" t="s">
        <v>281</v>
      </c>
      <c r="D63" s="16">
        <v>-381078</v>
      </c>
      <c r="E63" s="15"/>
      <c r="F63" s="16">
        <v>-27759</v>
      </c>
      <c r="G63" s="15"/>
      <c r="H63" s="19">
        <v>0</v>
      </c>
      <c r="J63" s="19">
        <v>0</v>
      </c>
    </row>
    <row r="64" spans="1:12" ht="23.25" customHeight="1">
      <c r="A64" t="s">
        <v>282</v>
      </c>
      <c r="D64" s="15">
        <v>492217</v>
      </c>
      <c r="E64" s="15"/>
      <c r="F64" s="15">
        <v>-62592</v>
      </c>
      <c r="G64" s="19"/>
      <c r="H64" s="19">
        <v>0</v>
      </c>
      <c r="I64" s="19"/>
      <c r="J64" s="19">
        <v>0</v>
      </c>
    </row>
    <row r="65" spans="1:15" ht="23.25" customHeight="1">
      <c r="A65" t="s">
        <v>283</v>
      </c>
      <c r="D65" s="16">
        <v>0</v>
      </c>
      <c r="E65" s="15"/>
      <c r="F65" s="15">
        <v>8809880</v>
      </c>
      <c r="G65" s="15"/>
      <c r="H65" s="19">
        <v>0</v>
      </c>
      <c r="I65" s="15"/>
      <c r="J65" s="19">
        <v>150015</v>
      </c>
      <c r="L65" s="108"/>
    </row>
    <row r="66" spans="1:15" ht="21.6">
      <c r="A66" t="s">
        <v>284</v>
      </c>
      <c r="D66" s="15">
        <v>-790746</v>
      </c>
      <c r="E66" s="15"/>
      <c r="F66" s="15">
        <v>-12054176</v>
      </c>
      <c r="G66" s="15"/>
      <c r="H66" s="13">
        <v>-278715</v>
      </c>
      <c r="I66" s="15"/>
      <c r="J66" s="13">
        <v>-5532616</v>
      </c>
    </row>
    <row r="67" spans="1:15" ht="23.1" customHeight="1">
      <c r="A67" t="s">
        <v>285</v>
      </c>
      <c r="D67" s="16">
        <v>-5913</v>
      </c>
      <c r="E67" s="15"/>
      <c r="F67" s="16">
        <v>-32949</v>
      </c>
      <c r="G67" s="15"/>
      <c r="H67" s="72">
        <v>-7260617</v>
      </c>
      <c r="I67" s="15"/>
      <c r="J67" s="72">
        <v>-9692368</v>
      </c>
    </row>
    <row r="68" spans="1:15" ht="23.1" customHeight="1">
      <c r="A68" t="s">
        <v>286</v>
      </c>
      <c r="D68" s="16">
        <v>0</v>
      </c>
      <c r="E68" s="15"/>
      <c r="F68" s="16">
        <v>42167</v>
      </c>
      <c r="G68" s="15"/>
      <c r="H68" s="147">
        <v>0</v>
      </c>
      <c r="I68" s="15"/>
      <c r="J68" s="16">
        <v>0</v>
      </c>
    </row>
    <row r="69" spans="1:15" ht="21.6">
      <c r="A69" t="s">
        <v>287</v>
      </c>
      <c r="B69" s="94"/>
      <c r="D69" s="16">
        <v>0</v>
      </c>
      <c r="E69" s="30"/>
      <c r="F69" s="16">
        <v>0</v>
      </c>
      <c r="G69" s="15"/>
      <c r="H69" s="16">
        <v>307000</v>
      </c>
      <c r="I69" s="15"/>
      <c r="J69" s="16">
        <v>3848000</v>
      </c>
    </row>
    <row r="70" spans="1:15" ht="21.6">
      <c r="A70" t="s">
        <v>288</v>
      </c>
      <c r="B70" s="94"/>
      <c r="D70" s="16">
        <v>0</v>
      </c>
      <c r="E70" s="30"/>
      <c r="F70" s="16">
        <v>-984849</v>
      </c>
      <c r="G70" s="15"/>
      <c r="H70" s="16">
        <v>0</v>
      </c>
      <c r="I70" s="15"/>
      <c r="J70" s="16">
        <v>-440000</v>
      </c>
    </row>
    <row r="71" spans="1:15" ht="23.25" customHeight="1">
      <c r="A71" t="s">
        <v>289</v>
      </c>
      <c r="D71" s="15"/>
      <c r="E71" s="15"/>
      <c r="F71" s="15"/>
      <c r="G71" s="8"/>
      <c r="H71" s="8"/>
      <c r="I71" s="8"/>
      <c r="J71" s="8"/>
    </row>
    <row r="72" spans="1:15" ht="23.25" customHeight="1">
      <c r="A72" t="s">
        <v>290</v>
      </c>
      <c r="D72" s="16">
        <v>1242535</v>
      </c>
      <c r="E72" s="91"/>
      <c r="F72" s="16">
        <v>451694</v>
      </c>
      <c r="G72" s="12"/>
      <c r="H72" s="143">
        <v>3816</v>
      </c>
      <c r="I72" s="91"/>
      <c r="J72" s="143">
        <v>6128</v>
      </c>
    </row>
    <row r="73" spans="1:15" ht="23.25" customHeight="1">
      <c r="A73" t="s">
        <v>291</v>
      </c>
      <c r="D73" s="16"/>
      <c r="E73" s="91"/>
      <c r="F73" s="16"/>
      <c r="G73" s="12"/>
      <c r="H73" s="19"/>
      <c r="I73" s="91"/>
      <c r="J73" s="19"/>
    </row>
    <row r="74" spans="1:15" ht="23.25" customHeight="1">
      <c r="A74" t="s">
        <v>290</v>
      </c>
      <c r="D74" s="16">
        <v>-15568960</v>
      </c>
      <c r="E74" s="91"/>
      <c r="F74" s="16">
        <v>-21449380</v>
      </c>
      <c r="H74" s="13">
        <v>-385404</v>
      </c>
      <c r="J74" s="13">
        <v>-569243</v>
      </c>
      <c r="L74" s="108"/>
    </row>
    <row r="75" spans="1:15" ht="23.25" customHeight="1">
      <c r="A75" t="s">
        <v>292</v>
      </c>
      <c r="D75" s="15">
        <v>26924</v>
      </c>
      <c r="E75" s="15"/>
      <c r="F75" s="15">
        <v>1020</v>
      </c>
      <c r="G75" s="8"/>
      <c r="H75" s="16">
        <v>33</v>
      </c>
      <c r="I75" s="16"/>
      <c r="J75" s="16">
        <v>0</v>
      </c>
    </row>
    <row r="76" spans="1:15" ht="23.25" customHeight="1">
      <c r="A76" t="s">
        <v>293</v>
      </c>
      <c r="D76" s="15">
        <v>-923007</v>
      </c>
      <c r="E76" s="15"/>
      <c r="F76" s="15">
        <v>-859877</v>
      </c>
      <c r="G76" s="8"/>
      <c r="H76" s="8">
        <v>-4227</v>
      </c>
      <c r="I76" s="8"/>
      <c r="J76" s="8">
        <v>-3705</v>
      </c>
    </row>
    <row r="77" spans="1:15" ht="21.6">
      <c r="A77" t="s">
        <v>294</v>
      </c>
      <c r="D77" s="16">
        <v>-4224924</v>
      </c>
      <c r="F77" s="16">
        <v>1174868</v>
      </c>
      <c r="H77" s="16">
        <v>0</v>
      </c>
      <c r="J77" s="16">
        <v>0</v>
      </c>
      <c r="L77" s="49"/>
      <c r="M77" s="49"/>
      <c r="O77" s="108"/>
    </row>
    <row r="78" spans="1:15" ht="21.6">
      <c r="A78" t="s">
        <v>102</v>
      </c>
      <c r="D78" s="9">
        <v>4152363</v>
      </c>
      <c r="E78" s="15"/>
      <c r="F78" s="9">
        <v>4319225</v>
      </c>
      <c r="G78" s="15"/>
      <c r="H78" s="15">
        <v>2156782</v>
      </c>
      <c r="I78" s="15"/>
      <c r="J78" s="15">
        <v>5554046</v>
      </c>
    </row>
    <row r="79" spans="1:15" ht="21.6">
      <c r="A79" t="s">
        <v>295</v>
      </c>
      <c r="D79" s="15">
        <v>1487868</v>
      </c>
      <c r="E79" s="15"/>
      <c r="F79" s="15">
        <v>1011301</v>
      </c>
      <c r="G79" s="15"/>
      <c r="H79" s="15">
        <v>201140</v>
      </c>
      <c r="I79" s="15"/>
      <c r="J79" s="15">
        <v>614860</v>
      </c>
    </row>
    <row r="80" spans="1:15" ht="23.25" customHeight="1">
      <c r="A80" s="2" t="s">
        <v>296</v>
      </c>
      <c r="B80" s="2"/>
      <c r="C80" s="107"/>
      <c r="D80" s="128">
        <f>SUM(D62:D79)</f>
        <v>-14492721</v>
      </c>
      <c r="E80" s="5"/>
      <c r="F80" s="128">
        <f>SUM(F62:F79)</f>
        <v>-19616019</v>
      </c>
      <c r="G80" s="5"/>
      <c r="H80" s="128">
        <f>SUM(H62:H79)</f>
        <v>-5260192</v>
      </c>
      <c r="I80" s="5"/>
      <c r="J80" s="128">
        <f>SUM(J62:J79)</f>
        <v>-6064883</v>
      </c>
      <c r="L80" s="67"/>
      <c r="M80" s="115"/>
    </row>
    <row r="81" spans="1:10" ht="23.25" customHeight="1">
      <c r="A81" s="121" t="s">
        <v>0</v>
      </c>
      <c r="B81" s="121"/>
      <c r="C81" s="140"/>
      <c r="H81" s="150"/>
      <c r="I81" s="150"/>
      <c r="J81" s="150"/>
    </row>
    <row r="82" spans="1:10" ht="23.25" customHeight="1">
      <c r="A82" s="121" t="s">
        <v>273</v>
      </c>
      <c r="B82" s="105"/>
      <c r="C82" s="140"/>
      <c r="H82" s="141"/>
      <c r="I82" s="141"/>
      <c r="J82" s="141"/>
    </row>
    <row r="83" spans="1:10" ht="20.25" customHeight="1">
      <c r="A83" s="105"/>
      <c r="B83" s="12"/>
      <c r="C83" s="2"/>
      <c r="H83" s="157" t="s">
        <v>2</v>
      </c>
      <c r="I83" s="157"/>
      <c r="J83" s="157"/>
    </row>
    <row r="84" spans="1:10" ht="22.2">
      <c r="C84"/>
      <c r="D84" s="148" t="s">
        <v>3</v>
      </c>
      <c r="E84" s="148"/>
      <c r="F84" s="148"/>
      <c r="G84" s="105"/>
      <c r="H84" s="148" t="s">
        <v>4</v>
      </c>
      <c r="I84" s="148"/>
      <c r="J84" s="148"/>
    </row>
    <row r="85" spans="1:10" ht="24.75" customHeight="1">
      <c r="C85"/>
      <c r="D85" s="149" t="s">
        <v>97</v>
      </c>
      <c r="E85" s="149"/>
      <c r="F85" s="149"/>
      <c r="H85" s="149" t="s">
        <v>97</v>
      </c>
      <c r="I85" s="149"/>
      <c r="J85" s="149"/>
    </row>
    <row r="86" spans="1:10" ht="18.75" customHeight="1">
      <c r="A86" s="12"/>
      <c r="B86" s="12"/>
      <c r="D86" s="153" t="s">
        <v>98</v>
      </c>
      <c r="E86" s="153"/>
      <c r="F86" s="153"/>
      <c r="G86" s="12"/>
      <c r="H86" s="153" t="s">
        <v>98</v>
      </c>
      <c r="I86" s="153"/>
      <c r="J86" s="153"/>
    </row>
    <row r="87" spans="1:10" ht="18.75" customHeight="1">
      <c r="A87" s="12"/>
      <c r="B87" s="12"/>
      <c r="C87" s="94" t="s">
        <v>7</v>
      </c>
      <c r="D87" s="39">
        <v>2567</v>
      </c>
      <c r="E87" s="91"/>
      <c r="F87" s="39">
        <v>2566</v>
      </c>
      <c r="G87" s="12"/>
      <c r="H87" s="39">
        <v>2567</v>
      </c>
      <c r="I87" s="91"/>
      <c r="J87" s="39">
        <v>2566</v>
      </c>
    </row>
    <row r="88" spans="1:10" ht="16.350000000000001" customHeight="1">
      <c r="D88" s="12"/>
      <c r="E88" s="91"/>
      <c r="F88" s="12"/>
      <c r="G88" s="12"/>
      <c r="H88" s="12"/>
      <c r="I88" s="91"/>
      <c r="J88" s="12"/>
    </row>
    <row r="89" spans="1:10" ht="21.75" customHeight="1">
      <c r="A89" s="99" t="s">
        <v>297</v>
      </c>
      <c r="C89" s="107"/>
      <c r="D89" s="15"/>
      <c r="E89" s="15"/>
      <c r="F89" s="15"/>
      <c r="G89" s="15"/>
      <c r="H89" s="15"/>
      <c r="I89" s="15"/>
      <c r="J89" s="15"/>
    </row>
    <row r="90" spans="1:10" ht="21.75" customHeight="1">
      <c r="A90" t="s">
        <v>298</v>
      </c>
      <c r="D90" s="30">
        <v>-10189</v>
      </c>
      <c r="E90" s="15"/>
      <c r="F90" s="30">
        <v>-5</v>
      </c>
      <c r="G90" s="15"/>
      <c r="H90" s="29">
        <v>0</v>
      </c>
      <c r="I90" s="15"/>
      <c r="J90" s="29">
        <v>0</v>
      </c>
    </row>
    <row r="91" spans="1:10" ht="21.75" customHeight="1">
      <c r="A91" t="s">
        <v>299</v>
      </c>
      <c r="D91" s="16">
        <v>55563</v>
      </c>
      <c r="E91" s="15"/>
      <c r="F91" s="16">
        <v>31093</v>
      </c>
      <c r="H91" s="19">
        <v>0</v>
      </c>
      <c r="J91" s="19">
        <v>0</v>
      </c>
    </row>
    <row r="92" spans="1:10" ht="21.75" customHeight="1">
      <c r="A92" t="s">
        <v>300</v>
      </c>
      <c r="C92" s="94">
        <v>23</v>
      </c>
      <c r="D92" s="16">
        <v>0</v>
      </c>
      <c r="E92" s="15"/>
      <c r="F92" s="16">
        <v>11932000</v>
      </c>
      <c r="G92" s="15"/>
      <c r="H92" s="19">
        <v>0</v>
      </c>
      <c r="I92" s="15"/>
      <c r="J92" s="8">
        <v>11932000</v>
      </c>
    </row>
    <row r="93" spans="1:10" ht="21.75" customHeight="1">
      <c r="A93" t="s">
        <v>344</v>
      </c>
      <c r="C93" s="94">
        <v>19</v>
      </c>
      <c r="D93" s="15">
        <v>1564</v>
      </c>
      <c r="E93" s="15"/>
      <c r="F93" s="15">
        <v>-3225147</v>
      </c>
      <c r="G93" s="73"/>
      <c r="H93" s="19">
        <v>0</v>
      </c>
      <c r="I93" s="73"/>
      <c r="J93" s="19">
        <v>-2692197</v>
      </c>
    </row>
    <row r="94" spans="1:10" ht="21.75" customHeight="1">
      <c r="A94" t="s">
        <v>301</v>
      </c>
      <c r="D94" s="15">
        <v>-15231180</v>
      </c>
      <c r="E94" s="15"/>
      <c r="F94" s="15">
        <v>-4014639</v>
      </c>
      <c r="G94" s="15"/>
      <c r="H94" s="19">
        <v>0</v>
      </c>
      <c r="I94" s="15"/>
      <c r="J94" s="19">
        <v>0</v>
      </c>
    </row>
    <row r="95" spans="1:10" ht="21.75" customHeight="1">
      <c r="A95" t="s">
        <v>341</v>
      </c>
      <c r="D95" s="15">
        <v>1554703</v>
      </c>
      <c r="E95" s="15"/>
      <c r="F95" s="15">
        <v>36615409</v>
      </c>
      <c r="G95" s="15"/>
      <c r="H95" s="19">
        <v>106553</v>
      </c>
      <c r="I95" s="15"/>
      <c r="J95" s="19">
        <v>25568692</v>
      </c>
    </row>
    <row r="96" spans="1:10" ht="21.75" customHeight="1">
      <c r="A96" t="s">
        <v>302</v>
      </c>
    </row>
    <row r="97" spans="1:10" ht="21.75" customHeight="1">
      <c r="A97" t="s">
        <v>303</v>
      </c>
      <c r="D97" s="9">
        <v>2396363</v>
      </c>
      <c r="F97" s="9">
        <v>378007</v>
      </c>
      <c r="H97" s="19">
        <v>18560000</v>
      </c>
      <c r="J97" s="19">
        <v>-4467232</v>
      </c>
    </row>
    <row r="98" spans="1:10" ht="21.75" customHeight="1">
      <c r="A98" t="s">
        <v>304</v>
      </c>
      <c r="D98" s="15">
        <v>47063249</v>
      </c>
      <c r="E98" s="15"/>
      <c r="F98" s="15">
        <v>50398274</v>
      </c>
      <c r="G98" s="15"/>
      <c r="H98" s="19">
        <v>0</v>
      </c>
      <c r="I98" s="15"/>
      <c r="J98" s="19">
        <v>0</v>
      </c>
    </row>
    <row r="99" spans="1:10" ht="21.75" customHeight="1">
      <c r="A99" t="s">
        <v>305</v>
      </c>
      <c r="D99" s="15">
        <v>-43190418</v>
      </c>
      <c r="E99" s="15"/>
      <c r="F99" s="15">
        <v>-66012357</v>
      </c>
      <c r="G99" s="15"/>
      <c r="H99" s="19">
        <v>-831762</v>
      </c>
      <c r="I99" s="15"/>
      <c r="J99" s="19">
        <v>-1057031</v>
      </c>
    </row>
    <row r="100" spans="1:10" ht="21.75" customHeight="1">
      <c r="A100" t="s">
        <v>306</v>
      </c>
      <c r="D100" s="16">
        <v>-6076939</v>
      </c>
      <c r="E100" s="15"/>
      <c r="F100" s="16">
        <v>-7380550</v>
      </c>
      <c r="G100" s="15"/>
      <c r="H100" s="19">
        <v>-206933</v>
      </c>
      <c r="I100" s="15"/>
      <c r="J100" s="19">
        <v>-241480</v>
      </c>
    </row>
    <row r="101" spans="1:10" ht="21.75" customHeight="1">
      <c r="A101" t="s">
        <v>307</v>
      </c>
      <c r="D101" s="16">
        <v>14000000</v>
      </c>
      <c r="E101" s="15"/>
      <c r="F101" s="16">
        <v>14000000</v>
      </c>
      <c r="G101" s="15"/>
      <c r="H101" s="19">
        <v>14000000</v>
      </c>
      <c r="I101" s="15"/>
      <c r="J101" s="19">
        <v>0</v>
      </c>
    </row>
    <row r="102" spans="1:10" ht="21.75" customHeight="1">
      <c r="A102" t="s">
        <v>308</v>
      </c>
      <c r="D102" s="16">
        <v>-22247600</v>
      </c>
      <c r="E102" s="15"/>
      <c r="F102" s="16">
        <v>-23085000</v>
      </c>
      <c r="G102" s="15"/>
      <c r="H102" s="8">
        <v>-18247600</v>
      </c>
      <c r="I102" s="15"/>
      <c r="J102" s="8">
        <v>-13635000</v>
      </c>
    </row>
    <row r="103" spans="1:10" ht="21.75" customHeight="1">
      <c r="A103" t="s">
        <v>309</v>
      </c>
      <c r="D103" s="15">
        <v>-428190</v>
      </c>
      <c r="E103" s="15"/>
      <c r="F103" s="15">
        <v>-1042376</v>
      </c>
      <c r="G103" s="73"/>
      <c r="H103" s="8">
        <v>-160067</v>
      </c>
      <c r="I103" s="73"/>
      <c r="J103" s="8">
        <v>-543762</v>
      </c>
    </row>
    <row r="104" spans="1:10" ht="21.75" customHeight="1">
      <c r="A104" t="s">
        <v>310</v>
      </c>
      <c r="D104" s="15">
        <v>-1260933</v>
      </c>
      <c r="E104" s="15"/>
      <c r="F104" s="15">
        <v>-804064</v>
      </c>
      <c r="G104" s="15"/>
      <c r="H104" s="19">
        <v>0</v>
      </c>
      <c r="I104" s="15"/>
      <c r="J104" s="19">
        <v>0</v>
      </c>
    </row>
    <row r="105" spans="1:10" ht="21.75" customHeight="1">
      <c r="A105" t="s">
        <v>311</v>
      </c>
      <c r="D105" s="15"/>
      <c r="E105" s="15"/>
      <c r="F105" s="15"/>
      <c r="G105" s="15"/>
      <c r="H105" s="15"/>
      <c r="I105" s="15"/>
      <c r="J105" s="19"/>
    </row>
    <row r="106" spans="1:10" ht="21.75" customHeight="1">
      <c r="A106" t="s">
        <v>312</v>
      </c>
      <c r="D106" s="15">
        <v>-3480951</v>
      </c>
      <c r="E106" s="15"/>
      <c r="F106" s="15">
        <v>-2762294</v>
      </c>
      <c r="G106" s="15"/>
      <c r="H106" s="15">
        <v>-3708974</v>
      </c>
      <c r="I106" s="15"/>
      <c r="J106" s="15">
        <v>-2926791</v>
      </c>
    </row>
    <row r="107" spans="1:10" ht="21.75" customHeight="1">
      <c r="A107" t="s">
        <v>313</v>
      </c>
      <c r="D107" s="15">
        <v>-23434054</v>
      </c>
      <c r="E107" s="15"/>
      <c r="F107" s="15">
        <v>-24310825</v>
      </c>
      <c r="G107" s="15"/>
      <c r="H107" s="15">
        <v>-6079537</v>
      </c>
      <c r="I107" s="15"/>
      <c r="J107" s="15">
        <v>-5675165</v>
      </c>
    </row>
    <row r="108" spans="1:10" ht="21.75" customHeight="1">
      <c r="A108" s="2" t="s">
        <v>314</v>
      </c>
      <c r="B108" s="2"/>
      <c r="C108" s="107"/>
      <c r="D108" s="128">
        <f>SUM(D90:D107)</f>
        <v>-50289012</v>
      </c>
      <c r="E108" s="5"/>
      <c r="F108" s="128">
        <f>SUM(F90:F107)</f>
        <v>-19282474</v>
      </c>
      <c r="G108" s="5"/>
      <c r="H108" s="128">
        <f>SUM(H90:H107)</f>
        <v>3431680</v>
      </c>
      <c r="I108" s="5"/>
      <c r="J108" s="128">
        <f>SUM(J90:J107)</f>
        <v>6262034</v>
      </c>
    </row>
    <row r="109" spans="1:10" ht="23.25" customHeight="1">
      <c r="A109" s="121" t="s">
        <v>0</v>
      </c>
      <c r="B109" s="121"/>
      <c r="C109" s="140"/>
      <c r="H109" s="150"/>
      <c r="I109" s="150"/>
      <c r="J109" s="150"/>
    </row>
    <row r="110" spans="1:10" ht="23.25" customHeight="1">
      <c r="A110" s="121" t="s">
        <v>273</v>
      </c>
      <c r="B110" s="105"/>
      <c r="C110" s="140"/>
      <c r="H110" s="150"/>
      <c r="I110" s="150"/>
      <c r="J110" s="150"/>
    </row>
    <row r="111" spans="1:10" ht="23.25" customHeight="1">
      <c r="A111" s="105"/>
      <c r="B111" s="12"/>
      <c r="C111" s="2"/>
      <c r="H111" s="157" t="s">
        <v>2</v>
      </c>
      <c r="I111" s="157"/>
      <c r="J111" s="157"/>
    </row>
    <row r="112" spans="1:10" ht="22.2">
      <c r="C112"/>
      <c r="D112" s="148" t="s">
        <v>3</v>
      </c>
      <c r="E112" s="148"/>
      <c r="F112" s="148"/>
      <c r="G112" s="105"/>
      <c r="H112" s="148" t="s">
        <v>4</v>
      </c>
      <c r="I112" s="148"/>
      <c r="J112" s="148"/>
    </row>
    <row r="113" spans="1:10" ht="24.75" customHeight="1">
      <c r="C113"/>
      <c r="D113" s="149" t="s">
        <v>97</v>
      </c>
      <c r="E113" s="149"/>
      <c r="F113" s="149"/>
      <c r="H113" s="149" t="s">
        <v>97</v>
      </c>
      <c r="I113" s="149"/>
      <c r="J113" s="149"/>
    </row>
    <row r="114" spans="1:10" ht="18.75" customHeight="1">
      <c r="A114" s="12"/>
      <c r="B114" s="12"/>
      <c r="D114" s="153" t="s">
        <v>98</v>
      </c>
      <c r="E114" s="153"/>
      <c r="F114" s="153"/>
      <c r="G114" s="12"/>
      <c r="H114" s="153" t="s">
        <v>98</v>
      </c>
      <c r="I114" s="153"/>
      <c r="J114" s="153"/>
    </row>
    <row r="115" spans="1:10" ht="18.75" customHeight="1">
      <c r="A115" s="12"/>
      <c r="B115" s="12"/>
      <c r="C115" s="94" t="s">
        <v>7</v>
      </c>
      <c r="D115" s="39">
        <v>2567</v>
      </c>
      <c r="E115" s="91"/>
      <c r="F115" s="39">
        <v>2566</v>
      </c>
      <c r="G115" s="12"/>
      <c r="H115" s="39">
        <v>2567</v>
      </c>
      <c r="I115" s="91"/>
      <c r="J115" s="39">
        <v>2566</v>
      </c>
    </row>
    <row r="116" spans="1:10" ht="16.350000000000001" customHeight="1">
      <c r="A116" s="12"/>
      <c r="B116" s="12"/>
      <c r="D116" s="12"/>
      <c r="E116" s="91"/>
      <c r="F116" s="12"/>
      <c r="G116" s="12"/>
      <c r="H116" s="12"/>
      <c r="I116" s="91"/>
      <c r="J116" s="12"/>
    </row>
    <row r="117" spans="1:10" ht="23.25" customHeight="1">
      <c r="A117" t="s">
        <v>315</v>
      </c>
      <c r="B117" s="12"/>
      <c r="D117" s="91"/>
      <c r="E117" s="91"/>
      <c r="F117" s="91"/>
      <c r="G117" s="12"/>
      <c r="H117" s="91"/>
      <c r="I117" s="91"/>
      <c r="J117" s="91"/>
    </row>
    <row r="118" spans="1:10" ht="23.25" customHeight="1">
      <c r="A118" t="s">
        <v>316</v>
      </c>
      <c r="D118" s="29">
        <f>D59+D80+D108</f>
        <v>358304</v>
      </c>
      <c r="E118" s="91"/>
      <c r="F118" s="29">
        <f>F59+F80+F108</f>
        <v>-3538389</v>
      </c>
      <c r="G118" s="144"/>
      <c r="H118" s="29">
        <v>-233012</v>
      </c>
      <c r="I118" s="144"/>
      <c r="J118" s="29">
        <f>J59+J80+J108</f>
        <v>-442269</v>
      </c>
    </row>
    <row r="119" spans="1:10" ht="23.25" customHeight="1">
      <c r="A119" t="s">
        <v>317</v>
      </c>
      <c r="D119" s="91"/>
      <c r="E119" s="91"/>
      <c r="F119" s="91"/>
      <c r="G119" s="144"/>
      <c r="H119" s="144"/>
      <c r="I119" s="144"/>
      <c r="J119" s="144"/>
    </row>
    <row r="120" spans="1:10" ht="23.25" customHeight="1">
      <c r="A120" t="s">
        <v>318</v>
      </c>
      <c r="D120" s="46">
        <v>-729809</v>
      </c>
      <c r="E120" s="91"/>
      <c r="F120" s="46">
        <v>-1584560</v>
      </c>
      <c r="G120" s="15"/>
      <c r="H120" s="26">
        <v>0</v>
      </c>
      <c r="I120" s="15"/>
      <c r="J120" s="26">
        <v>0</v>
      </c>
    </row>
    <row r="121" spans="1:10" ht="23.25" customHeight="1">
      <c r="A121" s="2" t="s">
        <v>319</v>
      </c>
      <c r="B121" s="2"/>
      <c r="D121" s="5">
        <f>SUM(D118:D120)</f>
        <v>-371505</v>
      </c>
      <c r="E121" s="5"/>
      <c r="F121" s="5">
        <f>SUM(F118:F120)</f>
        <v>-5122949</v>
      </c>
      <c r="G121" s="5"/>
      <c r="H121" s="5">
        <f>SUM(H118:H120)</f>
        <v>-233012</v>
      </c>
      <c r="I121" s="5"/>
      <c r="J121" s="5">
        <f>SUM(J118:J120)</f>
        <v>-442269</v>
      </c>
    </row>
    <row r="122" spans="1:10" ht="23.25" customHeight="1">
      <c r="A122" t="s">
        <v>320</v>
      </c>
      <c r="D122" s="13">
        <v>24403720</v>
      </c>
      <c r="E122" s="15"/>
      <c r="F122" s="13">
        <v>29526669</v>
      </c>
      <c r="G122" s="15"/>
      <c r="H122" s="15">
        <v>1459843</v>
      </c>
      <c r="I122" s="15"/>
      <c r="J122" s="15">
        <v>1902112</v>
      </c>
    </row>
    <row r="123" spans="1:10" ht="23.25" customHeight="1" thickBot="1">
      <c r="A123" s="2" t="s">
        <v>321</v>
      </c>
      <c r="B123" s="2"/>
      <c r="D123" s="132">
        <f>SUM(D121:D122)</f>
        <v>24032215</v>
      </c>
      <c r="E123" s="5"/>
      <c r="F123" s="132">
        <f>SUM(F121:F122)</f>
        <v>24403720</v>
      </c>
      <c r="G123" s="5"/>
      <c r="H123" s="132">
        <f>SUM(H121:H122)</f>
        <v>1226831</v>
      </c>
      <c r="I123" s="5"/>
      <c r="J123" s="132">
        <f>SUM(J121:J122)</f>
        <v>1459843</v>
      </c>
    </row>
    <row r="124" spans="1:10" ht="19.350000000000001" customHeight="1" thickTop="1">
      <c r="A124" s="2"/>
      <c r="B124" s="99"/>
      <c r="C124" s="107"/>
      <c r="D124" s="5"/>
      <c r="E124" s="5"/>
      <c r="F124" s="5"/>
      <c r="G124" s="5"/>
      <c r="H124" s="5"/>
      <c r="I124" s="5"/>
      <c r="J124" s="5"/>
    </row>
    <row r="125" spans="1:10" ht="21" customHeight="1">
      <c r="A125" s="99" t="s">
        <v>322</v>
      </c>
      <c r="C125" s="107"/>
      <c r="D125" s="15"/>
      <c r="E125" s="15"/>
      <c r="F125" s="15"/>
      <c r="G125" s="15"/>
      <c r="H125" s="15"/>
      <c r="I125" s="15"/>
      <c r="J125" s="15"/>
    </row>
    <row r="126" spans="1:10" ht="22.2">
      <c r="A126" s="145" t="s">
        <v>323</v>
      </c>
      <c r="B126" s="2" t="s">
        <v>324</v>
      </c>
      <c r="C126" s="107"/>
      <c r="D126" s="15"/>
      <c r="E126" s="15"/>
      <c r="F126" s="15"/>
      <c r="G126" s="15"/>
      <c r="H126" s="15"/>
      <c r="I126" s="15"/>
      <c r="J126" s="15"/>
    </row>
    <row r="127" spans="1:10" ht="21.6">
      <c r="B127" t="s">
        <v>325</v>
      </c>
      <c r="D127" s="15"/>
      <c r="E127" s="15"/>
      <c r="F127" s="15"/>
      <c r="G127" s="15"/>
      <c r="H127" s="15"/>
      <c r="I127" s="15"/>
      <c r="J127" s="15"/>
    </row>
    <row r="128" spans="1:10" ht="21.6">
      <c r="B128" t="s">
        <v>9</v>
      </c>
      <c r="C128" s="94">
        <v>6</v>
      </c>
      <c r="D128" s="15">
        <v>24943527</v>
      </c>
      <c r="E128" s="15"/>
      <c r="F128" s="15">
        <v>26135884</v>
      </c>
      <c r="G128" s="15"/>
      <c r="H128" s="15">
        <v>1266831</v>
      </c>
      <c r="I128" s="15"/>
      <c r="J128" s="15">
        <v>1459843</v>
      </c>
    </row>
    <row r="129" spans="1:14" ht="21.6">
      <c r="B129" t="s">
        <v>326</v>
      </c>
      <c r="D129" s="110">
        <v>-911312</v>
      </c>
      <c r="E129" s="15"/>
      <c r="F129" s="110">
        <v>-1732164</v>
      </c>
      <c r="G129" s="15"/>
      <c r="H129" s="26">
        <v>0</v>
      </c>
      <c r="I129" s="15"/>
      <c r="J129" s="26">
        <v>0</v>
      </c>
    </row>
    <row r="130" spans="1:14" ht="22.8" thickBot="1">
      <c r="B130" s="2" t="s">
        <v>327</v>
      </c>
      <c r="D130" s="132">
        <f>SUM(D128:D129)</f>
        <v>24032215</v>
      </c>
      <c r="E130" s="5"/>
      <c r="F130" s="132">
        <f>SUM(F128:F129)</f>
        <v>24403720</v>
      </c>
      <c r="G130" s="5"/>
      <c r="H130" s="132">
        <f>SUM(H128:H129)</f>
        <v>1266831</v>
      </c>
      <c r="I130" s="5"/>
      <c r="J130" s="132">
        <f>SUM(J128:J129)</f>
        <v>1459843</v>
      </c>
      <c r="K130" s="15"/>
      <c r="L130" s="15"/>
    </row>
    <row r="131" spans="1:14" ht="18" customHeight="1" thickTop="1">
      <c r="B131" s="2"/>
      <c r="D131" s="5"/>
      <c r="E131" s="5"/>
      <c r="F131" s="5"/>
      <c r="G131" s="5"/>
      <c r="H131" s="5"/>
      <c r="I131" s="5"/>
      <c r="J131" s="5"/>
      <c r="K131" s="40"/>
      <c r="L131" s="40"/>
      <c r="M131" s="40"/>
      <c r="N131" s="40"/>
    </row>
    <row r="132" spans="1:14" ht="22.2">
      <c r="A132" s="145" t="s">
        <v>328</v>
      </c>
      <c r="B132" s="2" t="s">
        <v>329</v>
      </c>
    </row>
    <row r="133" spans="1:14" s="94" customFormat="1" ht="23.25" customHeight="1">
      <c r="A133"/>
      <c r="B133" t="s">
        <v>338</v>
      </c>
      <c r="C133" s="106"/>
      <c r="D133" s="45"/>
      <c r="E133" s="146"/>
      <c r="F133" s="45"/>
      <c r="G133" s="146"/>
      <c r="H133" s="146"/>
      <c r="I133" s="146"/>
      <c r="J133" s="146"/>
    </row>
    <row r="134" spans="1:14" s="94" customFormat="1" ht="8.1" customHeight="1">
      <c r="A134"/>
      <c r="D134"/>
      <c r="E134"/>
      <c r="F134"/>
      <c r="G134"/>
      <c r="H134"/>
      <c r="I134"/>
      <c r="J134"/>
    </row>
    <row r="135" spans="1:14" s="94" customFormat="1" ht="23.25" customHeight="1">
      <c r="A135"/>
      <c r="B135" t="s">
        <v>342</v>
      </c>
      <c r="C135" s="106"/>
      <c r="D135" s="45"/>
      <c r="E135" s="146"/>
      <c r="F135" s="45"/>
      <c r="G135" s="146"/>
      <c r="H135" s="146"/>
      <c r="I135" s="146"/>
      <c r="J135" s="146"/>
    </row>
    <row r="136" spans="1:14" s="94" customFormat="1" ht="23.25" customHeight="1">
      <c r="A136"/>
      <c r="B136" t="s">
        <v>330</v>
      </c>
      <c r="C136" s="106"/>
      <c r="D136" s="45"/>
      <c r="E136" s="146"/>
      <c r="F136" s="45"/>
      <c r="G136" s="146"/>
      <c r="H136" s="146"/>
      <c r="I136" s="146"/>
      <c r="J136" s="146"/>
    </row>
    <row r="137" spans="1:14" ht="8.1" customHeight="1">
      <c r="B137" s="109"/>
    </row>
    <row r="138" spans="1:14" ht="23.25" customHeight="1">
      <c r="B138" t="s">
        <v>345</v>
      </c>
    </row>
    <row r="139" spans="1:14" ht="23.25" customHeight="1">
      <c r="B139" t="s">
        <v>330</v>
      </c>
    </row>
    <row r="140" spans="1:14" ht="8.1" customHeight="1">
      <c r="B140" s="109"/>
    </row>
    <row r="141" spans="1:14" ht="23.25" customHeight="1">
      <c r="B141" t="s">
        <v>343</v>
      </c>
    </row>
  </sheetData>
  <mergeCells count="33">
    <mergeCell ref="H3:J3"/>
    <mergeCell ref="H42:J42"/>
    <mergeCell ref="H83:J83"/>
    <mergeCell ref="H111:J111"/>
    <mergeCell ref="H114:J114"/>
    <mergeCell ref="H110:J110"/>
    <mergeCell ref="H112:J112"/>
    <mergeCell ref="H113:J113"/>
    <mergeCell ref="H41:J41"/>
    <mergeCell ref="H109:J109"/>
    <mergeCell ref="H45:J45"/>
    <mergeCell ref="H81:J81"/>
    <mergeCell ref="H85:J85"/>
    <mergeCell ref="H86:J86"/>
    <mergeCell ref="H84:J84"/>
    <mergeCell ref="H43:J43"/>
    <mergeCell ref="D114:F114"/>
    <mergeCell ref="D112:F112"/>
    <mergeCell ref="D113:F113"/>
    <mergeCell ref="D45:F45"/>
    <mergeCell ref="D84:F84"/>
    <mergeCell ref="D85:F85"/>
    <mergeCell ref="D86:F86"/>
    <mergeCell ref="H4:J4"/>
    <mergeCell ref="D4:F4"/>
    <mergeCell ref="H5:J5"/>
    <mergeCell ref="D5:F5"/>
    <mergeCell ref="H44:J44"/>
    <mergeCell ref="H6:J6"/>
    <mergeCell ref="H40:J40"/>
    <mergeCell ref="D43:F43"/>
    <mergeCell ref="D6:F6"/>
    <mergeCell ref="D44:F44"/>
  </mergeCells>
  <pageMargins left="0.8" right="0.7" top="0.48" bottom="0.5" header="0.5" footer="0.5"/>
  <pageSetup paperSize="9" scale="81" firstPageNumber="19" fitToHeight="4" orientation="portrait" useFirstPageNumber="1" r:id="rId1"/>
  <headerFooter>
    <oddFooter>&amp;L หมายเหตุประกอบงบการเงินเป็นส่วนหนึ่งของงบการเงินนี้
&amp;C&amp;14&amp;P</oddFooter>
  </headerFooter>
  <rowBreaks count="3" manualBreakCount="3">
    <brk id="39" max="9" man="1"/>
    <brk id="80" max="9" man="1"/>
    <brk id="108" max="9" man="1"/>
  </rowBreaks>
  <customProperties>
    <customPr name="OrphanNamesChecke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EF487FF5EAD478C56E46EB2647B5C" ma:contentTypeVersion="6" ma:contentTypeDescription="Create a new document." ma:contentTypeScope="" ma:versionID="301a41aa1d99fd77b532b5200ef5d390">
  <xsd:schema xmlns:xsd="http://www.w3.org/2001/XMLSchema" xmlns:xs="http://www.w3.org/2001/XMLSchema" xmlns:p="http://schemas.microsoft.com/office/2006/metadata/properties" xmlns:ns2="a8acd0d5-fb19-432b-be53-e7064cd0070b" xmlns:ns3="4860c8b8-31a0-417d-83b0-09c9b06ddb52" targetNamespace="http://schemas.microsoft.com/office/2006/metadata/properties" ma:root="true" ma:fieldsID="29c87496dec00c88883bcec20a5c76a8" ns2:_="" ns3:_="">
    <xsd:import namespace="a8acd0d5-fb19-432b-be53-e7064cd0070b"/>
    <xsd:import namespace="4860c8b8-31a0-417d-83b0-09c9b06ddb5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acd0d5-fb19-432b-be53-e7064cd0070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60c8b8-31a0-417d-83b0-09c9b06ddb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datasnipper xmlns="http://datasnipper" workbookId="1eaed51b-11fb-4721-9a57-fbcb14c9113a" dataSnipperSheetDeleted="false" guid="3a58c071-c064-4b71-9209-0ef606796e9f" revision="2">
  <settings xmlns="" guid="6b4aa4cc-b01a-4632-9c56-0431aaeade98">
    <setting type="boolean" value="True" name="embed-documents" guid="0fbbb4dc-ed51-4d19-a6be-f0f726ac3c12"/>
  </settings>
</datasnipper>
</file>

<file path=customXml/itemProps1.xml><?xml version="1.0" encoding="utf-8"?>
<ds:datastoreItem xmlns:ds="http://schemas.openxmlformats.org/officeDocument/2006/customXml" ds:itemID="{A3724EF1-91C5-4CB8-A940-59B5FEAC344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0643BD5-211C-4B48-BAE1-673902EC1C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7F0A1E-76D7-4F36-B389-B29473524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acd0d5-fb19-432b-be53-e7064cd0070b"/>
    <ds:schemaRef ds:uri="4860c8b8-31a0-417d-83b0-09c9b06ddb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6BB1A3F-3423-4458-A070-3B5F07D0724C}">
  <ds:schemaRefs>
    <ds:schemaRef ds:uri="http://datasnipper"/>
    <ds:schemaRef ds:uri=""/>
  </ds:schemaRefs>
</ds:datastoreItem>
</file>

<file path=docMetadata/LabelInfo.xml><?xml version="1.0" encoding="utf-8"?>
<clbl:labelList xmlns:clbl="http://schemas.microsoft.com/office/2020/mipLabelMetadata">
  <clbl:label id="{4ed8881d-4062-46d6-b0ca-1cc939420954}" enabled="1" method="Privileged" siteId="{deff24bb-2089-4400-8c8e-f71e680378b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BS-7-10</vt:lpstr>
      <vt:lpstr>PL-11-14</vt:lpstr>
      <vt:lpstr>CH 15</vt:lpstr>
      <vt:lpstr>CH 16 </vt:lpstr>
      <vt:lpstr>CH 17</vt:lpstr>
      <vt:lpstr>CH 18</vt:lpstr>
      <vt:lpstr>CF-19-22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Chanaporn, Hongviboonvate</dc:creator>
  <cp:keywords/>
  <dc:description/>
  <cp:lastModifiedBy>CHANIKARN CHINSOMBOON</cp:lastModifiedBy>
  <cp:revision/>
  <cp:lastPrinted>2025-02-26T09:17:48Z</cp:lastPrinted>
  <dcterms:created xsi:type="dcterms:W3CDTF">2006-01-06T08:39:44Z</dcterms:created>
  <dcterms:modified xsi:type="dcterms:W3CDTF">2025-02-26T10:33:13Z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0">
    <vt:lpwstr>Thai</vt:lpwstr>
  </property>
  <property fmtid="{D5CDD505-2E9C-101B-9397-08002B2CF9AE}" pid="3" name="Categories0">
    <vt:lpwstr>Interim Financial Statements Template</vt:lpwstr>
  </property>
  <property fmtid="{D5CDD505-2E9C-101B-9397-08002B2CF9AE}" pid="4" name="MSIP_Label_4ed8881d-4062-46d6-b0ca-1cc939420954_Enabled">
    <vt:lpwstr>true</vt:lpwstr>
  </property>
  <property fmtid="{D5CDD505-2E9C-101B-9397-08002B2CF9AE}" pid="5" name="MSIP_Label_4ed8881d-4062-46d6-b0ca-1cc939420954_SetDate">
    <vt:lpwstr>2022-02-28T04:09:39Z</vt:lpwstr>
  </property>
  <property fmtid="{D5CDD505-2E9C-101B-9397-08002B2CF9AE}" pid="6" name="MSIP_Label_4ed8881d-4062-46d6-b0ca-1cc939420954_Method">
    <vt:lpwstr>Privileged</vt:lpwstr>
  </property>
  <property fmtid="{D5CDD505-2E9C-101B-9397-08002B2CF9AE}" pid="7" name="MSIP_Label_4ed8881d-4062-46d6-b0ca-1cc939420954_Name">
    <vt:lpwstr>Public</vt:lpwstr>
  </property>
  <property fmtid="{D5CDD505-2E9C-101B-9397-08002B2CF9AE}" pid="8" name="MSIP_Label_4ed8881d-4062-46d6-b0ca-1cc939420954_SiteId">
    <vt:lpwstr>deff24bb-2089-4400-8c8e-f71e680378b2</vt:lpwstr>
  </property>
  <property fmtid="{D5CDD505-2E9C-101B-9397-08002B2CF9AE}" pid="9" name="MSIP_Label_4ed8881d-4062-46d6-b0ca-1cc939420954_ActionId">
    <vt:lpwstr>1bf93448-d87f-48dc-99fd-f7436057f2f1</vt:lpwstr>
  </property>
  <property fmtid="{D5CDD505-2E9C-101B-9397-08002B2CF9AE}" pid="10" name="MSIP_Label_4ed8881d-4062-46d6-b0ca-1cc939420954_ContentBits">
    <vt:lpwstr>0</vt:lpwstr>
  </property>
  <property fmtid="{D5CDD505-2E9C-101B-9397-08002B2CF9AE}" pid="11" name="ContentTypeId">
    <vt:lpwstr>0x01010061DEF487FF5EAD478C56E46EB2647B5C</vt:lpwstr>
  </property>
</Properties>
</file>