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drive-global.kpmg.com/personal/suchaya2_kpmg_co_th/Documents/CPF Onedrive FY2024/YE24/1. FS/#4/"/>
    </mc:Choice>
  </mc:AlternateContent>
  <xr:revisionPtr revIDLastSave="53" documentId="13_ncr:1_{0034E8D2-E3D0-4A4E-B0DF-844B7F9A37B5}" xr6:coauthVersionLast="47" xr6:coauthVersionMax="47" xr10:uidLastSave="{577CBB63-ED35-45CE-850E-C984CC67B1AD}"/>
  <bookViews>
    <workbookView xWindow="-110" yWindow="-110" windowWidth="19420" windowHeight="11500" activeTab="1" xr2:uid="{00000000-000D-0000-FFFF-FFFF00000000}"/>
  </bookViews>
  <sheets>
    <sheet name="BS 6-9" sheetId="13" r:id="rId1"/>
    <sheet name="PL 10-13" sheetId="14" r:id="rId2"/>
    <sheet name="SH14" sheetId="28" r:id="rId3"/>
    <sheet name="SH15" sheetId="30" r:id="rId4"/>
    <sheet name="SH16" sheetId="26" r:id="rId5"/>
    <sheet name="SH17" sheetId="31" r:id="rId6"/>
    <sheet name="CF 18-21" sheetId="25" r:id="rId7"/>
  </sheets>
  <definedNames>
    <definedName name="__FPMExcelClient_CellBasedFunctionStatus" localSheetId="0" hidden="1">"2_2_2_2_2"</definedName>
    <definedName name="__FPMExcelClient_CellBasedFunctionStatus" localSheetId="6" hidden="1">"2_2_2_2_2"</definedName>
    <definedName name="__FPMExcelClient_CellBasedFunctionStatus" localSheetId="1" hidden="1">"2_2_2_2_2"</definedName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5" hidden="1">"2_2_2_2_2"</definedName>
    <definedName name="_xlnm._FilterDatabase" localSheetId="0" hidden="1">'BS 6-9'!$A$64:$C$77</definedName>
    <definedName name="_Hlk120336604" localSheetId="6">'CF 18-21'!$A$55</definedName>
    <definedName name="_xlnm.Print_Area" localSheetId="0">'BS 6-9'!$A$1:$I$126</definedName>
    <definedName name="_xlnm.Print_Area" localSheetId="6">'CF 18-21'!$A$1:$J$150</definedName>
    <definedName name="_xlnm.Print_Area" localSheetId="1">'PL 10-13'!$A$1:$K$111</definedName>
    <definedName name="_xlnm.Print_Area" localSheetId="2">'SH14'!$A$1:$AM$47</definedName>
    <definedName name="_xlnm.Print_Area" localSheetId="3">'SH15'!$A$1:$AK$45</definedName>
    <definedName name="_xlnm.Print_Area" localSheetId="4">'SH16'!$A$1:$AD$33</definedName>
    <definedName name="_xlnm.Print_Area" localSheetId="5">'SH17'!$A$1:$AD$29</definedName>
    <definedName name="Title2nd" localSheetId="1">'PL 10-13'!#REF!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8" i="31" l="1"/>
  <c r="AB27" i="31"/>
  <c r="AB24" i="31"/>
  <c r="AB23" i="31"/>
  <c r="AB21" i="31"/>
  <c r="AB17" i="31"/>
  <c r="AB14" i="31"/>
  <c r="Z25" i="31"/>
  <c r="Z18" i="31"/>
  <c r="Z19" i="31" s="1"/>
  <c r="AB32" i="26"/>
  <c r="AB31" i="26"/>
  <c r="AB29" i="26"/>
  <c r="AB27" i="26"/>
  <c r="AB26" i="26"/>
  <c r="AB24" i="26"/>
  <c r="AB20" i="26"/>
  <c r="AB18" i="26"/>
  <c r="AB17" i="26"/>
  <c r="AB14" i="26"/>
  <c r="Z28" i="26"/>
  <c r="Z21" i="26"/>
  <c r="Z22" i="26" s="1"/>
  <c r="Z33" i="26" s="1"/>
  <c r="AE44" i="30"/>
  <c r="AE43" i="30"/>
  <c r="AE40" i="30"/>
  <c r="AE39" i="30"/>
  <c r="AE37" i="30"/>
  <c r="AE31" i="30"/>
  <c r="AE30" i="30"/>
  <c r="AE29" i="30"/>
  <c r="AE27" i="30"/>
  <c r="AE28" i="30"/>
  <c r="AE22" i="30"/>
  <c r="AE21" i="30"/>
  <c r="AE17" i="30"/>
  <c r="AE16" i="30"/>
  <c r="AC41" i="30"/>
  <c r="AC33" i="30"/>
  <c r="AC23" i="30"/>
  <c r="AC18" i="30"/>
  <c r="W41" i="30"/>
  <c r="W33" i="30"/>
  <c r="W23" i="30"/>
  <c r="W18" i="30"/>
  <c r="AG46" i="28"/>
  <c r="AG16" i="28"/>
  <c r="AE42" i="28"/>
  <c r="AE34" i="28"/>
  <c r="AE23" i="28"/>
  <c r="W35" i="30" l="1"/>
  <c r="AE36" i="28"/>
  <c r="AE47" i="28" s="1"/>
  <c r="W45" i="30"/>
  <c r="Z29" i="31"/>
  <c r="AC35" i="30"/>
  <c r="AC45" i="30" s="1"/>
  <c r="W42" i="28" l="1"/>
  <c r="W34" i="28"/>
  <c r="W23" i="28"/>
  <c r="W36" i="28" l="1"/>
  <c r="W47" i="28" s="1"/>
  <c r="AI33" i="30" l="1"/>
  <c r="AA33" i="30"/>
  <c r="Y33" i="30"/>
  <c r="U33" i="30"/>
  <c r="S33" i="30"/>
  <c r="Q33" i="30"/>
  <c r="O33" i="30"/>
  <c r="M33" i="30"/>
  <c r="K33" i="30"/>
  <c r="I33" i="30"/>
  <c r="C33" i="30"/>
  <c r="E33" i="30"/>
  <c r="G33" i="30"/>
  <c r="AG31" i="30"/>
  <c r="AK31" i="30" s="1"/>
  <c r="G51" i="13"/>
  <c r="C51" i="13"/>
  <c r="E25" i="13"/>
  <c r="J116" i="25" l="1"/>
  <c r="H116" i="25"/>
  <c r="D116" i="25"/>
  <c r="F116" i="25"/>
  <c r="J82" i="25" l="1"/>
  <c r="H82" i="25"/>
  <c r="F82" i="25"/>
  <c r="D82" i="25"/>
  <c r="AD28" i="31" l="1"/>
  <c r="AD27" i="31"/>
  <c r="X25" i="31"/>
  <c r="V25" i="31"/>
  <c r="T25" i="31"/>
  <c r="R25" i="31"/>
  <c r="P25" i="31"/>
  <c r="N25" i="31"/>
  <c r="L25" i="31"/>
  <c r="J25" i="31"/>
  <c r="H25" i="31"/>
  <c r="F25" i="31"/>
  <c r="D25" i="31"/>
  <c r="AD24" i="31"/>
  <c r="AD23" i="31"/>
  <c r="AD21" i="31"/>
  <c r="X18" i="31"/>
  <c r="X19" i="31" s="1"/>
  <c r="V18" i="31"/>
  <c r="V19" i="31" s="1"/>
  <c r="T18" i="31"/>
  <c r="T19" i="31" s="1"/>
  <c r="R18" i="31"/>
  <c r="R19" i="31" s="1"/>
  <c r="P18" i="31"/>
  <c r="P19" i="31" s="1"/>
  <c r="N18" i="31"/>
  <c r="N19" i="31" s="1"/>
  <c r="L18" i="31"/>
  <c r="L19" i="31" s="1"/>
  <c r="J18" i="31"/>
  <c r="J19" i="31" s="1"/>
  <c r="H18" i="31"/>
  <c r="H19" i="31" s="1"/>
  <c r="F18" i="31"/>
  <c r="F19" i="31" s="1"/>
  <c r="D18" i="31"/>
  <c r="D19" i="31" s="1"/>
  <c r="AD17" i="31"/>
  <c r="AD18" i="31" s="1"/>
  <c r="AD19" i="31" s="1"/>
  <c r="AI18" i="30"/>
  <c r="AA18" i="30"/>
  <c r="Y18" i="30"/>
  <c r="U18" i="30"/>
  <c r="S18" i="30"/>
  <c r="Q18" i="30"/>
  <c r="O18" i="30"/>
  <c r="M18" i="30"/>
  <c r="K18" i="30"/>
  <c r="I18" i="30"/>
  <c r="G18" i="30"/>
  <c r="E18" i="30"/>
  <c r="C18" i="30"/>
  <c r="AG17" i="30"/>
  <c r="AK17" i="30" s="1"/>
  <c r="J29" i="31" l="1"/>
  <c r="D29" i="31"/>
  <c r="T29" i="31"/>
  <c r="F29" i="31"/>
  <c r="H29" i="31"/>
  <c r="L29" i="31"/>
  <c r="N29" i="31"/>
  <c r="P29" i="31"/>
  <c r="R29" i="31"/>
  <c r="V29" i="31"/>
  <c r="AD25" i="31"/>
  <c r="AB18" i="31"/>
  <c r="AB19" i="31" s="1"/>
  <c r="X29" i="31"/>
  <c r="AB25" i="31"/>
  <c r="AD14" i="31"/>
  <c r="AB29" i="31" l="1"/>
  <c r="AD29" i="31"/>
  <c r="F40" i="25"/>
  <c r="F61" i="25" s="1"/>
  <c r="AD31" i="26" l="1"/>
  <c r="AD29" i="26"/>
  <c r="AD32" i="26"/>
  <c r="AD27" i="26"/>
  <c r="AD26" i="26"/>
  <c r="AD24" i="26"/>
  <c r="AD20" i="26"/>
  <c r="AD18" i="26"/>
  <c r="AD17" i="26"/>
  <c r="T28" i="26"/>
  <c r="T21" i="26"/>
  <c r="T22" i="26" s="1"/>
  <c r="H28" i="26"/>
  <c r="H21" i="26"/>
  <c r="H22" i="26" s="1"/>
  <c r="AG22" i="30"/>
  <c r="AK22" i="30" s="1"/>
  <c r="AG21" i="30"/>
  <c r="AK21" i="30" s="1"/>
  <c r="AG44" i="30"/>
  <c r="AK44" i="30" s="1"/>
  <c r="AA41" i="30"/>
  <c r="Y41" i="30"/>
  <c r="U41" i="30"/>
  <c r="S41" i="30"/>
  <c r="Q41" i="30"/>
  <c r="O41" i="30"/>
  <c r="M41" i="30"/>
  <c r="K41" i="30"/>
  <c r="I41" i="30"/>
  <c r="G41" i="30"/>
  <c r="E41" i="30"/>
  <c r="C41" i="30"/>
  <c r="AG40" i="30"/>
  <c r="AK40" i="30" s="1"/>
  <c r="AG39" i="30"/>
  <c r="AK39" i="30" s="1"/>
  <c r="AI41" i="30"/>
  <c r="AG37" i="30"/>
  <c r="AK37" i="30" s="1"/>
  <c r="AG30" i="30"/>
  <c r="AG29" i="30"/>
  <c r="AK29" i="30" s="1"/>
  <c r="AG28" i="30"/>
  <c r="AK28" i="30" s="1"/>
  <c r="AI23" i="30"/>
  <c r="AA23" i="30"/>
  <c r="Y23" i="30"/>
  <c r="U23" i="30"/>
  <c r="S23" i="30"/>
  <c r="Q23" i="30"/>
  <c r="O23" i="30"/>
  <c r="M23" i="30"/>
  <c r="K23" i="30"/>
  <c r="I23" i="30"/>
  <c r="G23" i="30"/>
  <c r="E23" i="30"/>
  <c r="C23" i="30"/>
  <c r="AK38" i="28"/>
  <c r="AG45" i="28"/>
  <c r="AI45" i="28" s="1"/>
  <c r="AM45" i="28" s="1"/>
  <c r="AG43" i="28"/>
  <c r="AI43" i="28" s="1"/>
  <c r="AI46" i="28"/>
  <c r="AG41" i="28"/>
  <c r="AI41" i="28" s="1"/>
  <c r="AG40" i="28"/>
  <c r="AI40" i="28" s="1"/>
  <c r="AG38" i="28"/>
  <c r="AI38" i="28" s="1"/>
  <c r="AI22" i="28"/>
  <c r="AI20" i="28"/>
  <c r="AI16" i="28"/>
  <c r="AM16" i="28" s="1"/>
  <c r="AI19" i="28"/>
  <c r="H33" i="26" l="1"/>
  <c r="AG43" i="30"/>
  <c r="AK43" i="30" s="1"/>
  <c r="AG27" i="30"/>
  <c r="AG33" i="30" s="1"/>
  <c r="AE33" i="30"/>
  <c r="AK30" i="30"/>
  <c r="AG16" i="30"/>
  <c r="AE18" i="30"/>
  <c r="K35" i="30"/>
  <c r="K45" i="30" s="1"/>
  <c r="T33" i="26"/>
  <c r="E35" i="30"/>
  <c r="E45" i="30" s="1"/>
  <c r="U35" i="30"/>
  <c r="U45" i="30" s="1"/>
  <c r="AB28" i="26"/>
  <c r="AD14" i="26"/>
  <c r="G35" i="30"/>
  <c r="G45" i="30" s="1"/>
  <c r="I35" i="30"/>
  <c r="I45" i="30" s="1"/>
  <c r="Y35" i="30"/>
  <c r="Y45" i="30" s="1"/>
  <c r="M35" i="30"/>
  <c r="M45" i="30" s="1"/>
  <c r="AA35" i="30"/>
  <c r="AA45" i="30" s="1"/>
  <c r="C35" i="30"/>
  <c r="C45" i="30" s="1"/>
  <c r="S35" i="30"/>
  <c r="S45" i="30" s="1"/>
  <c r="AE23" i="30"/>
  <c r="AI35" i="30"/>
  <c r="AI45" i="30" s="1"/>
  <c r="O35" i="30"/>
  <c r="O45" i="30" s="1"/>
  <c r="Q35" i="30"/>
  <c r="Q45" i="30" s="1"/>
  <c r="AG23" i="30"/>
  <c r="AK23" i="30"/>
  <c r="AK41" i="30"/>
  <c r="AE41" i="30"/>
  <c r="AG41" i="30"/>
  <c r="AM38" i="28"/>
  <c r="AK27" i="30" l="1"/>
  <c r="AK33" i="30" s="1"/>
  <c r="AK35" i="30" s="1"/>
  <c r="AK16" i="30"/>
  <c r="AK18" i="30" s="1"/>
  <c r="AG18" i="30"/>
  <c r="AE35" i="30"/>
  <c r="AE45" i="30" s="1"/>
  <c r="AG35" i="30"/>
  <c r="AG45" i="30" l="1"/>
  <c r="AK45" i="30"/>
  <c r="U42" i="28"/>
  <c r="U34" i="28"/>
  <c r="U23" i="28"/>
  <c r="K42" i="28"/>
  <c r="K34" i="28"/>
  <c r="K23" i="28"/>
  <c r="U36" i="28" l="1"/>
  <c r="U47" i="28" s="1"/>
  <c r="K36" i="28"/>
  <c r="K47" i="28" s="1"/>
  <c r="E121" i="13"/>
  <c r="E123" i="13" s="1"/>
  <c r="I51" i="13" l="1"/>
  <c r="E51" i="13"/>
  <c r="I25" i="13"/>
  <c r="AG31" i="28"/>
  <c r="AI31" i="28" l="1"/>
  <c r="AM31" i="28" s="1"/>
  <c r="X21" i="26"/>
  <c r="V21" i="26"/>
  <c r="R21" i="26"/>
  <c r="P21" i="26"/>
  <c r="N21" i="26"/>
  <c r="L21" i="26"/>
  <c r="J21" i="26"/>
  <c r="F21" i="26"/>
  <c r="D21" i="26"/>
  <c r="AD21" i="26" l="1"/>
  <c r="AB21" i="26"/>
  <c r="N28" i="26"/>
  <c r="N22" i="26"/>
  <c r="AM43" i="28"/>
  <c r="AM22" i="28"/>
  <c r="AK23" i="28"/>
  <c r="AC23" i="28"/>
  <c r="AA23" i="28"/>
  <c r="Y23" i="28"/>
  <c r="S23" i="28"/>
  <c r="Q23" i="28"/>
  <c r="O23" i="28"/>
  <c r="M23" i="28"/>
  <c r="I23" i="28"/>
  <c r="G23" i="28"/>
  <c r="E23" i="28"/>
  <c r="C23" i="28"/>
  <c r="O42" i="28"/>
  <c r="O34" i="28"/>
  <c r="N33" i="26" l="1"/>
  <c r="O36" i="28"/>
  <c r="O47" i="28" s="1"/>
  <c r="AM46" i="28" l="1"/>
  <c r="AK42" i="28"/>
  <c r="AC42" i="28"/>
  <c r="AA42" i="28"/>
  <c r="Y42" i="28"/>
  <c r="S42" i="28"/>
  <c r="Q42" i="28"/>
  <c r="M42" i="28"/>
  <c r="I42" i="28"/>
  <c r="G42" i="28"/>
  <c r="E42" i="28"/>
  <c r="C42" i="28"/>
  <c r="C47" i="28" s="1"/>
  <c r="AM41" i="28"/>
  <c r="AM40" i="28"/>
  <c r="AG42" i="28"/>
  <c r="AK34" i="28"/>
  <c r="AC34" i="28"/>
  <c r="AA34" i="28"/>
  <c r="Y34" i="28"/>
  <c r="S34" i="28"/>
  <c r="Q34" i="28"/>
  <c r="M34" i="28"/>
  <c r="I34" i="28"/>
  <c r="G34" i="28"/>
  <c r="E34" i="28"/>
  <c r="C34" i="28"/>
  <c r="C36" i="28" s="1"/>
  <c r="AG32" i="28"/>
  <c r="AG29" i="28"/>
  <c r="AG28" i="28"/>
  <c r="AG27" i="28"/>
  <c r="AI27" i="28" s="1"/>
  <c r="AM20" i="28"/>
  <c r="AG23" i="28"/>
  <c r="K110" i="14"/>
  <c r="G110" i="14"/>
  <c r="E110" i="14"/>
  <c r="AI32" i="28" l="1"/>
  <c r="AM32" i="28" s="1"/>
  <c r="AI28" i="28"/>
  <c r="AM28" i="28" s="1"/>
  <c r="AI29" i="28"/>
  <c r="AM29" i="28" s="1"/>
  <c r="S36" i="28"/>
  <c r="S47" i="28" s="1"/>
  <c r="E36" i="28"/>
  <c r="E47" i="28" s="1"/>
  <c r="M36" i="28"/>
  <c r="M47" i="28" s="1"/>
  <c r="AC36" i="28"/>
  <c r="AC47" i="28" s="1"/>
  <c r="AM42" i="28"/>
  <c r="G36" i="28"/>
  <c r="G47" i="28" s="1"/>
  <c r="I36" i="28"/>
  <c r="I47" i="28" s="1"/>
  <c r="Y36" i="28"/>
  <c r="Y47" i="28" s="1"/>
  <c r="Q36" i="28"/>
  <c r="Q47" i="28" s="1"/>
  <c r="AK36" i="28"/>
  <c r="AK47" i="28" s="1"/>
  <c r="AG34" i="28"/>
  <c r="AA36" i="28"/>
  <c r="AA47" i="28" s="1"/>
  <c r="E29" i="14"/>
  <c r="AG36" i="28" l="1"/>
  <c r="AG47" i="28" s="1"/>
  <c r="AI42" i="28"/>
  <c r="AI23" i="28"/>
  <c r="AM19" i="28" l="1"/>
  <c r="AM23" i="28" s="1"/>
  <c r="AM27" i="28"/>
  <c r="AM34" i="28" s="1"/>
  <c r="AI34" i="28"/>
  <c r="AM36" i="28" l="1"/>
  <c r="AM47" i="28" s="1"/>
  <c r="AI36" i="28"/>
  <c r="AI47" i="28" s="1"/>
  <c r="J28" i="26" l="1"/>
  <c r="I29" i="14" l="1"/>
  <c r="C25" i="13" l="1"/>
  <c r="I121" i="13" l="1"/>
  <c r="I123" i="13" s="1"/>
  <c r="I87" i="13"/>
  <c r="I77" i="13"/>
  <c r="E87" i="13"/>
  <c r="E77" i="13"/>
  <c r="K93" i="14"/>
  <c r="K77" i="14"/>
  <c r="K48" i="14"/>
  <c r="K29" i="14"/>
  <c r="K18" i="14"/>
  <c r="G93" i="14"/>
  <c r="G77" i="14"/>
  <c r="G48" i="14"/>
  <c r="G29" i="14"/>
  <c r="G18" i="14"/>
  <c r="X28" i="26"/>
  <c r="V28" i="26"/>
  <c r="R28" i="26"/>
  <c r="L28" i="26"/>
  <c r="F28" i="26"/>
  <c r="D28" i="26"/>
  <c r="X22" i="26"/>
  <c r="V22" i="26"/>
  <c r="R22" i="26"/>
  <c r="P22" i="26"/>
  <c r="L22" i="26"/>
  <c r="J22" i="26"/>
  <c r="J33" i="26" s="1"/>
  <c r="F22" i="26"/>
  <c r="D22" i="26"/>
  <c r="AD22" i="26"/>
  <c r="J139" i="25"/>
  <c r="J40" i="25"/>
  <c r="J61" i="25" s="1"/>
  <c r="F139" i="25"/>
  <c r="F127" i="25" l="1"/>
  <c r="F130" i="25" s="1"/>
  <c r="F132" i="25" s="1"/>
  <c r="X33" i="26"/>
  <c r="L33" i="26"/>
  <c r="F33" i="26"/>
  <c r="D33" i="26"/>
  <c r="R33" i="26"/>
  <c r="V33" i="26"/>
  <c r="I89" i="13"/>
  <c r="I125" i="13" s="1"/>
  <c r="G33" i="14"/>
  <c r="G35" i="14" s="1"/>
  <c r="G62" i="14" s="1"/>
  <c r="E53" i="13"/>
  <c r="E89" i="13"/>
  <c r="E125" i="13" s="1"/>
  <c r="I53" i="13"/>
  <c r="K95" i="14"/>
  <c r="G95" i="14"/>
  <c r="K33" i="14"/>
  <c r="K35" i="14" s="1"/>
  <c r="K62" i="14" s="1"/>
  <c r="AB22" i="26"/>
  <c r="AB33" i="26" s="1"/>
  <c r="D40" i="25"/>
  <c r="D61" i="25" s="1"/>
  <c r="J127" i="25" l="1"/>
  <c r="J130" i="25" s="1"/>
  <c r="J132" i="25" s="1"/>
  <c r="G96" i="14"/>
  <c r="K96" i="14"/>
  <c r="E93" i="14" l="1"/>
  <c r="E48" i="14" l="1"/>
  <c r="I48" i="14"/>
  <c r="H40" i="25" l="1"/>
  <c r="H61" i="25" s="1"/>
  <c r="H130" i="25" l="1"/>
  <c r="H132" i="25" s="1"/>
  <c r="I93" i="14"/>
  <c r="C87" i="13" l="1"/>
  <c r="G87" i="13"/>
  <c r="I18" i="14" l="1"/>
  <c r="I33" i="14" s="1"/>
  <c r="E18" i="14"/>
  <c r="E33" i="14" s="1"/>
  <c r="C77" i="13"/>
  <c r="G25" i="13"/>
  <c r="H139" i="25" l="1"/>
  <c r="D139" i="25"/>
  <c r="I35" i="14" l="1"/>
  <c r="E35" i="14"/>
  <c r="E62" i="14" s="1"/>
  <c r="I62" i="14" l="1"/>
  <c r="G77" i="13"/>
  <c r="C53" i="13"/>
  <c r="P28" i="26" l="1"/>
  <c r="P33" i="26" s="1"/>
  <c r="I77" i="14"/>
  <c r="I95" i="14" s="1"/>
  <c r="I96" i="14" s="1"/>
  <c r="I110" i="14" s="1"/>
  <c r="E77" i="14"/>
  <c r="C121" i="13"/>
  <c r="C123" i="13" s="1"/>
  <c r="G121" i="13"/>
  <c r="G123" i="13" s="1"/>
  <c r="G53" i="13"/>
  <c r="AD28" i="26" l="1"/>
  <c r="AD33" i="26" s="1"/>
  <c r="E95" i="14"/>
  <c r="E96" i="14" s="1"/>
  <c r="D130" i="25"/>
  <c r="D132" i="25" s="1"/>
  <c r="C89" i="13"/>
  <c r="C125" i="13" s="1"/>
  <c r="G89" i="13"/>
  <c r="G125" i="13" s="1"/>
</calcChain>
</file>

<file path=xl/sharedStrings.xml><?xml version="1.0" encoding="utf-8"?>
<sst xmlns="http://schemas.openxmlformats.org/spreadsheetml/2006/main" count="737" uniqueCount="371">
  <si>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</si>
  <si>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</si>
  <si>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</si>
  <si>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</si>
  <si>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</si>
  <si>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</si>
  <si>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</si>
  <si>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</si>
  <si>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December</t>
  </si>
  <si>
    <t>Assets</t>
  </si>
  <si>
    <t>Note</t>
  </si>
  <si>
    <t>Current assets</t>
  </si>
  <si>
    <t>Cash and cash equivalents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</si>
  <si>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</si>
  <si>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</si>
  <si>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</si>
  <si>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</si>
  <si>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</si>
  <si>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</si>
  <si>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</si>
  <si>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</si>
  <si>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</si>
  <si>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</si>
  <si>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</si>
  <si>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</si>
  <si>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</si>
  <si>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</si>
  <si>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</si>
  <si>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</si>
  <si>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</si>
  <si>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</si>
  <si>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</si>
  <si>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</si>
  <si>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</si>
  <si>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</si>
  <si>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</si>
  <si>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</si>
  <si>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</si>
  <si>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</si>
  <si>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</si>
  <si>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</si>
  <si>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</si>
  <si>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</si>
  <si>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</si>
  <si>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</si>
  <si>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</si>
  <si>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</si>
  <si>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Current portion of long-term borrowings</t>
  </si>
  <si>
    <t xml:space="preserve">Current portion of lease liabilities </t>
  </si>
  <si>
    <t>Short-term borrowing from related parties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</si>
  <si>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</si>
  <si>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</si>
  <si>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</si>
  <si>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</si>
  <si>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</si>
  <si>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</si>
  <si>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</si>
  <si>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</si>
  <si>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</si>
  <si>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</si>
  <si>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</si>
  <si>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</si>
  <si>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</si>
  <si>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</si>
  <si>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</si>
  <si>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</si>
  <si>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</si>
  <si>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</si>
  <si>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</si>
  <si>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</si>
  <si>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</si>
  <si>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</si>
  <si>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</si>
  <si>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</si>
  <si>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</si>
  <si>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</si>
  <si>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</si>
  <si>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</si>
  <si>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 xml:space="preserve">Subordinated perpetual debentures </t>
  </si>
  <si>
    <t>Non-controlling interests</t>
  </si>
  <si>
    <t>Total shareholders’ equity</t>
  </si>
  <si>
    <t>Total liabilities and shareholders’ equity</t>
  </si>
  <si>
    <t xml:space="preserve">Statements of income </t>
  </si>
  <si>
    <t>Year ended 31 December</t>
  </si>
  <si>
    <t>Income</t>
  </si>
  <si>
    <t>Revenue from sale of goods</t>
  </si>
  <si>
    <t>Interest income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</si>
  <si>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</si>
  <si>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</si>
  <si>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</si>
  <si>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</si>
  <si>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</si>
  <si>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</si>
  <si>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</si>
  <si>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</si>
  <si>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Finance cost on lease liabilities</t>
  </si>
  <si>
    <t>Other finance costs</t>
  </si>
  <si>
    <t>Total expenses</t>
  </si>
  <si>
    <t>Share of profit of associates and joint ventures</t>
  </si>
  <si>
    <t xml:space="preserve">    accounted for using equity method</t>
  </si>
  <si>
    <t>Income tax expense (income)</t>
  </si>
  <si>
    <t>Statements of comprehensive income</t>
  </si>
  <si>
    <t>Items that will be reclassified</t>
  </si>
  <si>
    <t xml:space="preserve">    subsequently to profit or loss</t>
  </si>
  <si>
    <t>Foreign currency translation differences</t>
  </si>
  <si>
    <t>Total items that will be reclassified</t>
  </si>
  <si>
    <t xml:space="preserve">Items that will not be reclassified </t>
  </si>
  <si>
    <t>Total items that will not be reclassified</t>
  </si>
  <si>
    <t>Total comprehensive income for the year</t>
  </si>
  <si>
    <t xml:space="preserve">Charoen Pokphand Foods Public Company Limited </t>
  </si>
  <si>
    <t xml:space="preserve">and its Subsidiaries </t>
  </si>
  <si>
    <t>Statements of changes in equity</t>
  </si>
  <si>
    <t>Consolidated financial statements</t>
  </si>
  <si>
    <t>change in</t>
  </si>
  <si>
    <t>Total other</t>
  </si>
  <si>
    <t>Issued and</t>
  </si>
  <si>
    <t xml:space="preserve">Share premium </t>
  </si>
  <si>
    <t xml:space="preserve"> shareholders’ equity</t>
  </si>
  <si>
    <t>Unappropriated</t>
  </si>
  <si>
    <t>Subordinated</t>
  </si>
  <si>
    <t>Non-</t>
  </si>
  <si>
    <t xml:space="preserve">paid-up </t>
  </si>
  <si>
    <t>on ordinary</t>
  </si>
  <si>
    <t xml:space="preserve">Other </t>
  </si>
  <si>
    <t>common control</t>
  </si>
  <si>
    <t>Legal</t>
  </si>
  <si>
    <t>retained</t>
  </si>
  <si>
    <t>Treasury</t>
  </si>
  <si>
    <t xml:space="preserve"> perpetual</t>
  </si>
  <si>
    <t xml:space="preserve">controlling </t>
  </si>
  <si>
    <t>share capital</t>
  </si>
  <si>
    <t>shares</t>
  </si>
  <si>
    <t>premium</t>
  </si>
  <si>
    <t>reserve</t>
  </si>
  <si>
    <t>earnings</t>
  </si>
  <si>
    <t>hedges</t>
  </si>
  <si>
    <t xml:space="preserve"> equity</t>
  </si>
  <si>
    <t xml:space="preserve"> debentures </t>
  </si>
  <si>
    <t>interests</t>
  </si>
  <si>
    <t>equity</t>
  </si>
  <si>
    <t>Transactions with owners, recorded directly in equity</t>
  </si>
  <si>
    <t xml:space="preserve">   Distributions to owners</t>
  </si>
  <si>
    <t xml:space="preserve">   Dividends paid </t>
  </si>
  <si>
    <t xml:space="preserve">   Shares repurchased</t>
  </si>
  <si>
    <t xml:space="preserve">   Total distributions to owners</t>
  </si>
  <si>
    <t xml:space="preserve">   Changes in ownership interests</t>
  </si>
  <si>
    <t xml:space="preserve">   Changes in interests in subsidiaries</t>
  </si>
  <si>
    <t xml:space="preserve">      without a change in control</t>
  </si>
  <si>
    <t xml:space="preserve">   New shares issued by subsidiaries </t>
  </si>
  <si>
    <t xml:space="preserve">   Acquisition of subsidiary with </t>
  </si>
  <si>
    <t xml:space="preserve">      non-controlling interests</t>
  </si>
  <si>
    <t xml:space="preserve">   Total changes in ownership interests</t>
  </si>
  <si>
    <t>Total transactions with owners,</t>
  </si>
  <si>
    <t xml:space="preserve">   recorded directly in equity</t>
  </si>
  <si>
    <t>Comprehensive income for the year</t>
  </si>
  <si>
    <t xml:space="preserve">   Profit</t>
  </si>
  <si>
    <t xml:space="preserve">   Other comprehensive income</t>
  </si>
  <si>
    <t xml:space="preserve">      - Others</t>
  </si>
  <si>
    <t>Separate financial statements</t>
  </si>
  <si>
    <t xml:space="preserve">on ordinary </t>
  </si>
  <si>
    <t>perpetual</t>
  </si>
  <si>
    <t>debentures</t>
  </si>
  <si>
    <t xml:space="preserve">   Distributions to owners </t>
  </si>
  <si>
    <t xml:space="preserve">   Dividends paid</t>
  </si>
  <si>
    <t xml:space="preserve">   Total distributions to owners </t>
  </si>
  <si>
    <t>Issue of subordinated perpetual debentures</t>
  </si>
  <si>
    <t xml:space="preserve">Statements of cash flows </t>
  </si>
  <si>
    <t>Cash flows from operating activities</t>
  </si>
  <si>
    <t xml:space="preserve">Depreciation </t>
  </si>
  <si>
    <t>Amortisation</t>
  </si>
  <si>
    <t>Depreciation of biological assets</t>
  </si>
  <si>
    <t>Finance costs</t>
  </si>
  <si>
    <t>Provisions for employee benefits</t>
  </si>
  <si>
    <t xml:space="preserve">   other intangible assets and investment properties</t>
  </si>
  <si>
    <t>Unrealised (gains) losses on exchange rates</t>
  </si>
  <si>
    <t xml:space="preserve">   accounted for using equity method</t>
  </si>
  <si>
    <t>Cash flows from operating activities (Continued)</t>
  </si>
  <si>
    <t>Changes in operating assets and liabilities</t>
  </si>
  <si>
    <t>Biological assets</t>
  </si>
  <si>
    <t xml:space="preserve">   </t>
  </si>
  <si>
    <t>Cash flows from investing activities</t>
  </si>
  <si>
    <t>Interest received</t>
  </si>
  <si>
    <t>Dividends received</t>
  </si>
  <si>
    <t>Proceeds from sale of investments</t>
  </si>
  <si>
    <t>Payment for acquisition of other intangible assets</t>
  </si>
  <si>
    <t>Proceeds from sale of other intangible assets</t>
  </si>
  <si>
    <t>Cash flows from financing activities</t>
  </si>
  <si>
    <t>Payment of lease liabilities</t>
  </si>
  <si>
    <t>Proceeds from issue of debentures</t>
  </si>
  <si>
    <t>Repayment of debentures</t>
  </si>
  <si>
    <t>Interest paid</t>
  </si>
  <si>
    <t>Cash and cash equivalents at 1 January</t>
  </si>
  <si>
    <t>Cash and cash equivalents at 31 December</t>
  </si>
  <si>
    <t>1.</t>
  </si>
  <si>
    <t>These consisted of:</t>
  </si>
  <si>
    <t>Bank overdrafts</t>
  </si>
  <si>
    <t>Net</t>
  </si>
  <si>
    <t>2.</t>
  </si>
  <si>
    <t>Non-cash transactions</t>
  </si>
  <si>
    <t xml:space="preserve">        </t>
  </si>
  <si>
    <t>Transfer to retained earnings</t>
  </si>
  <si>
    <t>Gains on revaluation of assets</t>
  </si>
  <si>
    <t>Current portion of long-term loans to related parties</t>
  </si>
  <si>
    <t xml:space="preserve">Proceeds from sale of property, plant and equipment </t>
  </si>
  <si>
    <t>Proceeds from long-term loan to related parties</t>
  </si>
  <si>
    <t>Payment for long-term loan to related parties</t>
  </si>
  <si>
    <t xml:space="preserve">   before effect of exchange rates</t>
  </si>
  <si>
    <t xml:space="preserve">   perpetual debentures - net of income tax</t>
  </si>
  <si>
    <t xml:space="preserve">Proceeds from issue of subordinated perpetual debentures </t>
  </si>
  <si>
    <t xml:space="preserve">   cash receipts (payments)</t>
  </si>
  <si>
    <t xml:space="preserve">Payment for acqusition of property, plant and </t>
  </si>
  <si>
    <t xml:space="preserve">Payment for acquisition of non-controlling interests </t>
  </si>
  <si>
    <t xml:space="preserve">    foreign operations</t>
  </si>
  <si>
    <t xml:space="preserve">Income tax relating to items that will be </t>
  </si>
  <si>
    <t xml:space="preserve">Income tax relating to items that will not be </t>
  </si>
  <si>
    <t xml:space="preserve">    reclassified subsequently to profit or loss</t>
  </si>
  <si>
    <t xml:space="preserve">Share of other comprehensive income of </t>
  </si>
  <si>
    <t xml:space="preserve">Effect of exchange rate changes on </t>
  </si>
  <si>
    <t xml:space="preserve">   cash and cash equivalents</t>
  </si>
  <si>
    <t>Year ended 31 December 2023</t>
  </si>
  <si>
    <t>Balance at 1 January 2023</t>
  </si>
  <si>
    <t>Balance at 31 December 2023</t>
  </si>
  <si>
    <t>Gains on investments</t>
  </si>
  <si>
    <t>Impairment losses</t>
  </si>
  <si>
    <t>Profit (loss) for the year</t>
  </si>
  <si>
    <t>Profit (loss) for the year attributable to:</t>
  </si>
  <si>
    <t xml:space="preserve">Gains (losses) on remeasurements of </t>
  </si>
  <si>
    <t>Total comprehensive income (expense) for the year</t>
  </si>
  <si>
    <t xml:space="preserve">Other comprehensive income (expense) </t>
  </si>
  <si>
    <t xml:space="preserve">    for the year, net of income tax</t>
  </si>
  <si>
    <t>Total comprehensive income (expense) attributable to:</t>
  </si>
  <si>
    <t xml:space="preserve">Reserve for </t>
  </si>
  <si>
    <t>treasury</t>
  </si>
  <si>
    <t>Corporate income tax payable</t>
  </si>
  <si>
    <t xml:space="preserve"> in subsidiaries,</t>
  </si>
  <si>
    <t>Gain on step acquisition</t>
  </si>
  <si>
    <t xml:space="preserve">Proceeds from sale of subsidiaries </t>
  </si>
  <si>
    <t>Proceeds from issue of new ordinary shares in a subsidiary</t>
  </si>
  <si>
    <t xml:space="preserve">      Treasury shares reserve</t>
  </si>
  <si>
    <t xml:space="preserve">    using equity method</t>
  </si>
  <si>
    <t>(deficit) from</t>
  </si>
  <si>
    <t>Surplus</t>
  </si>
  <si>
    <t xml:space="preserve">   Loss of control in subsidiaries</t>
  </si>
  <si>
    <t xml:space="preserve">Adjustments to reconcile profit (loss) to </t>
  </si>
  <si>
    <t>Gain on liquidation of subsidiary</t>
  </si>
  <si>
    <t xml:space="preserve">Other premium </t>
  </si>
  <si>
    <t xml:space="preserve">Interest and related expenses paid on subordinated </t>
  </si>
  <si>
    <t xml:space="preserve">   Profit (loss)</t>
  </si>
  <si>
    <t>Comprehensive income (expense) for the year</t>
  </si>
  <si>
    <t>Total transactions with owners, recorded directly in equity</t>
  </si>
  <si>
    <t xml:space="preserve">   Capital reduced from treasury shares with maturity of</t>
  </si>
  <si>
    <t xml:space="preserve">      redemption period</t>
  </si>
  <si>
    <t>Gains on changes in fair value of biological assets</t>
  </si>
  <si>
    <t>Effect in cash from loss of control in subsidiaries</t>
  </si>
  <si>
    <t>Supplemental disclosures of cash flows information:</t>
  </si>
  <si>
    <t>Trade and other current receivables</t>
  </si>
  <si>
    <t xml:space="preserve">Trade and other current payables </t>
  </si>
  <si>
    <t>Current portion of debentures</t>
  </si>
  <si>
    <t>Debentures</t>
  </si>
  <si>
    <t>Total equity holders</t>
  </si>
  <si>
    <t xml:space="preserve">Basic and diluted earnings (losses) </t>
  </si>
  <si>
    <t>Equity</t>
  </si>
  <si>
    <t>attributable to</t>
  </si>
  <si>
    <t>owners of</t>
  </si>
  <si>
    <t>the parent</t>
  </si>
  <si>
    <t>Year ended 31 December 2024</t>
  </si>
  <si>
    <t>Balance at 1 January 2024</t>
  </si>
  <si>
    <t>Balance at 31 December 2024</t>
  </si>
  <si>
    <t xml:space="preserve">   trade and other current receivables</t>
  </si>
  <si>
    <t xml:space="preserve">Repayment of short-term borrowings from </t>
  </si>
  <si>
    <t xml:space="preserve">Proceeds from (repayment of) short-term </t>
  </si>
  <si>
    <t xml:space="preserve">Proceeds from long-term borrowings from </t>
  </si>
  <si>
    <t>Repayment of long-term borrowings from</t>
  </si>
  <si>
    <t>Payment of financial transaction costs</t>
  </si>
  <si>
    <t>Dividends paid to shareholders of the Company and</t>
  </si>
  <si>
    <t>Net increase (decrease) in cash and cash equivalents,</t>
  </si>
  <si>
    <t>Profit (loss) before income tax expense (income)</t>
  </si>
  <si>
    <t>Other components of equity</t>
  </si>
  <si>
    <t xml:space="preserve">      in subsidiaries and associates</t>
  </si>
  <si>
    <t xml:space="preserve">      in subsidiaries and associates </t>
  </si>
  <si>
    <t>Gain on change in fair value of financial asset</t>
  </si>
  <si>
    <t>Loss from investment exchange</t>
  </si>
  <si>
    <t xml:space="preserve">(Gains) losses on sale and write-off of property, </t>
  </si>
  <si>
    <t>(Reversal of) loss on inventories devaluation</t>
  </si>
  <si>
    <t xml:space="preserve">Net cash from (used in) operating activities </t>
  </si>
  <si>
    <t>Proceeds from short-term loans to other company</t>
  </si>
  <si>
    <t>Payment for short-term loans to related parties</t>
  </si>
  <si>
    <t xml:space="preserve">Net cash from (used in) investing activities  </t>
  </si>
  <si>
    <t xml:space="preserve">Dividends of the Company paid - net of </t>
  </si>
  <si>
    <t xml:space="preserve">Net cash from (used in) financing activities  </t>
  </si>
  <si>
    <t>Tax expense (income)</t>
  </si>
  <si>
    <t>5, 30</t>
  </si>
  <si>
    <t>5, 18</t>
  </si>
  <si>
    <t>7, 26, 33</t>
  </si>
  <si>
    <t>9, 12, 14</t>
  </si>
  <si>
    <t>11, 12</t>
  </si>
  <si>
    <t>Accrued expenses</t>
  </si>
  <si>
    <t xml:space="preserve">    Non-controlling interests</t>
  </si>
  <si>
    <r>
      <t xml:space="preserve">    per share </t>
    </r>
    <r>
      <rPr>
        <b/>
        <i/>
        <sz val="11"/>
        <rFont val="Times New Roman"/>
        <family val="1"/>
      </rPr>
      <t>(in Baht)</t>
    </r>
  </si>
  <si>
    <t xml:space="preserve">    other comprehensive income</t>
  </si>
  <si>
    <t xml:space="preserve">    defined benefit plans</t>
  </si>
  <si>
    <t xml:space="preserve">Total </t>
  </si>
  <si>
    <t>shareholders’</t>
  </si>
  <si>
    <t>Balance at 31 December 2023 - as reported</t>
  </si>
  <si>
    <t xml:space="preserve">   Impact from Thai Accounting Standard No. 29</t>
  </si>
  <si>
    <t xml:space="preserve">   Changes in interests in associates</t>
  </si>
  <si>
    <t xml:space="preserve">   plant and equipment, right-of-use assets,</t>
  </si>
  <si>
    <t xml:space="preserve">   held-for-trade</t>
  </si>
  <si>
    <t xml:space="preserve">   equipment and investment properties</t>
  </si>
  <si>
    <t xml:space="preserve">   and investment properties</t>
  </si>
  <si>
    <t xml:space="preserve">   financial institutions</t>
  </si>
  <si>
    <t xml:space="preserve">   borrowings from related parties</t>
  </si>
  <si>
    <t xml:space="preserve">   financial institutions </t>
  </si>
  <si>
    <t xml:space="preserve">   non-controlling interests</t>
  </si>
  <si>
    <t xml:space="preserve">   dividends for shares held in treasury</t>
  </si>
  <si>
    <t>Net consideration paid for acquisition of subsidiaries</t>
  </si>
  <si>
    <t>Payment for acquisition of investments and capital increase</t>
  </si>
  <si>
    <t>18, 30</t>
  </si>
  <si>
    <t xml:space="preserve">   in subsidiaries, associates and joint venture</t>
  </si>
  <si>
    <t>Gains on changes in fair value</t>
  </si>
  <si>
    <t xml:space="preserve">    of investment properties</t>
  </si>
  <si>
    <t>26, 33</t>
  </si>
  <si>
    <t xml:space="preserve">    associates and joint ventures accounted for </t>
  </si>
  <si>
    <t>associates</t>
  </si>
  <si>
    <t>and joint ventures</t>
  </si>
  <si>
    <t xml:space="preserve">      in subsidiaries, associates and joint ventures</t>
  </si>
  <si>
    <t xml:space="preserve">   Changes in interests in associates and joint ventures </t>
  </si>
  <si>
    <t xml:space="preserve">Accrued expenses and other current liabilities </t>
  </si>
  <si>
    <t>Accrued income</t>
  </si>
  <si>
    <t xml:space="preserve">   Put options written on non-controlling interests</t>
  </si>
  <si>
    <t xml:space="preserve">   Profit </t>
  </si>
  <si>
    <t xml:space="preserve">      - Gains on remeasurement of defined  benefit plans</t>
  </si>
  <si>
    <t xml:space="preserve">Expected credit losses and bad debt for </t>
  </si>
  <si>
    <t>Gain on change in fair value of investment properties</t>
  </si>
  <si>
    <t>Losses on cash flow hedges</t>
  </si>
  <si>
    <t xml:space="preserve">Losses on hedges of net investments in  </t>
  </si>
  <si>
    <t>Share of other comprehensive expense of</t>
  </si>
  <si>
    <t>Translation</t>
  </si>
  <si>
    <t>Cash flow</t>
  </si>
  <si>
    <t>hedges reserve</t>
  </si>
  <si>
    <t>Fair value</t>
  </si>
  <si>
    <t>Investment</t>
  </si>
  <si>
    <t>hedge</t>
  </si>
  <si>
    <t>Revaluation</t>
  </si>
  <si>
    <t xml:space="preserve">   Other comprehensive income (expense)</t>
  </si>
  <si>
    <t xml:space="preserve">      - Gains on remeasurement of defined benefit plans</t>
  </si>
  <si>
    <t>business</t>
  </si>
  <si>
    <t>Deficit from</t>
  </si>
  <si>
    <t>combination</t>
  </si>
  <si>
    <t>under</t>
  </si>
  <si>
    <t>Surplus from</t>
  </si>
  <si>
    <t xml:space="preserve"> reserve</t>
  </si>
  <si>
    <t xml:space="preserve">      - Losses on remeasurement of defined benefit plans</t>
  </si>
  <si>
    <t>Proceeds from (payment for) other financial assets</t>
  </si>
  <si>
    <t>Surplus (deficit) from business combination</t>
  </si>
  <si>
    <t xml:space="preserve">   under common control</t>
  </si>
  <si>
    <t>Proceeds from bills of exchange</t>
  </si>
  <si>
    <t>Proceeds from (payment for) acquisition of treasury shares</t>
  </si>
  <si>
    <t>Taxes paid</t>
  </si>
  <si>
    <t xml:space="preserve">    Equity holders of the company</t>
  </si>
  <si>
    <t>Other comprehensive income</t>
  </si>
  <si>
    <t>Gains (losses) on equity investment measured</t>
  </si>
  <si>
    <t xml:space="preserve">    at fair value through</t>
  </si>
  <si>
    <t xml:space="preserve"> components</t>
  </si>
  <si>
    <t>of shareholders'</t>
  </si>
  <si>
    <t>During the year 2024</t>
  </si>
  <si>
    <r>
      <t xml:space="preserve">2.1 The Company acquired investment in a subsidiary amounting to Baht 14,264 million by offsetting </t>
    </r>
    <r>
      <rPr>
        <i/>
        <sz val="11"/>
        <rFont val="Times New Roman"/>
        <family val="1"/>
      </rPr>
      <t>(See details in note 9)</t>
    </r>
    <r>
      <rPr>
        <sz val="11"/>
        <rFont val="Times New Roman"/>
        <family val="1"/>
      </rPr>
      <t>.</t>
    </r>
  </si>
  <si>
    <t>2.2 The Company offset the consideration of the increased share capital in a newly incorporated subsidiary with the entire investment</t>
  </si>
  <si>
    <r>
      <t xml:space="preserve">      in another subsidiary amounting to Baht 14,264 million </t>
    </r>
    <r>
      <rPr>
        <i/>
        <sz val="11"/>
        <rFont val="Times New Roman"/>
        <family val="1"/>
      </rPr>
      <t>(See details in note 9)</t>
    </r>
    <r>
      <rPr>
        <sz val="11"/>
        <rFont val="Times New Roman"/>
        <family val="1"/>
      </rPr>
      <t>.</t>
    </r>
  </si>
  <si>
    <t>Net decrease in cash and cash equivalents</t>
  </si>
  <si>
    <t>2.3 The Company acquired investment in an associate offset with loan from a subsidiary amounting to Baht 3,135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</si>
</sst>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</numFmts>
  <fonts count="142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0" fontId="1" fillId="0" borderId="0"/>
    <xf numFmtId="190" fontId="1" fillId="0" borderId="0" applyFont="0" applyFill="0" applyBorder="0" applyAlignment="0" applyProtection="0"/>
    <xf numFmtId="0" fontId="100" fillId="0" borderId="0"/>
    <xf numFmtId="191" fontId="1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0" fillId="0" borderId="0"/>
    <xf numFmtId="194" fontId="1" fillId="0" borderId="0" applyFont="0" applyFill="0" applyBorder="0" applyAlignment="0" applyProtection="0"/>
    <xf numFmtId="189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10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3" fontId="26" fillId="0" borderId="1">
      <alignment horizontal="right" vertical="center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9" fontId="30" fillId="0" borderId="0"/>
    <xf numFmtId="0" fontId="31" fillId="0" borderId="2">
      <alignment horizontal="center"/>
    </xf>
    <xf numFmtId="0" fontId="32" fillId="0" borderId="0"/>
    <xf numFmtId="0" fontId="32" fillId="0" borderId="3" applyFill="0">
      <alignment horizontal="center"/>
      <protection locked="0"/>
    </xf>
    <xf numFmtId="0" fontId="31" fillId="0" borderId="0" applyFill="0">
      <alignment horizontal="center"/>
      <protection locked="0"/>
    </xf>
    <xf numFmtId="0" fontId="31" fillId="16" borderId="0"/>
    <xf numFmtId="0" fontId="31" fillId="0" borderId="0">
      <protection locked="0"/>
    </xf>
    <xf numFmtId="0" fontId="31" fillId="0" borderId="0"/>
    <xf numFmtId="170" fontId="31" fillId="0" borderId="0"/>
    <xf numFmtId="171" fontId="31" fillId="0" borderId="0"/>
    <xf numFmtId="0" fontId="32" fillId="17" borderId="0">
      <alignment horizontal="right"/>
    </xf>
    <xf numFmtId="0" fontId="31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22" borderId="4" applyNumberFormat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5" fontId="104" fillId="0" borderId="6" applyAlignment="0" applyProtection="0"/>
    <xf numFmtId="172" fontId="1" fillId="0" borderId="0" applyFill="0" applyBorder="0" applyAlignment="0"/>
    <xf numFmtId="195" fontId="105" fillId="0" borderId="0" applyFill="0" applyBorder="0" applyAlignment="0"/>
    <xf numFmtId="196" fontId="105" fillId="0" borderId="0" applyFill="0" applyBorder="0" applyAlignment="0"/>
    <xf numFmtId="168" fontId="106" fillId="0" borderId="0" applyFill="0" applyBorder="0" applyAlignment="0"/>
    <xf numFmtId="197" fontId="106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43" fontId="1" fillId="0" borderId="0" applyFont="0" applyFill="0" applyBorder="0" applyAlignment="0" applyProtection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198" fontId="10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32" fillId="0" borderId="0" applyFont="0" applyFill="0" applyBorder="0" applyAlignment="0" applyProtection="0"/>
    <xf numFmtId="173" fontId="30" fillId="0" borderId="0"/>
    <xf numFmtId="3" fontId="1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08" fillId="0" borderId="0"/>
    <xf numFmtId="0" fontId="108" fillId="0" borderId="0"/>
    <xf numFmtId="195" fontId="105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/>
    <xf numFmtId="201" fontId="1" fillId="0" borderId="0"/>
    <xf numFmtId="0" fontId="20" fillId="24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59" fillId="0" borderId="0" applyFill="0" applyBorder="0" applyAlignment="0"/>
    <xf numFmtId="38" fontId="74" fillId="0" borderId="8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30" fillId="0" borderId="0"/>
    <xf numFmtId="0" fontId="39" fillId="7" borderId="5" applyNumberFormat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40" fillId="0" borderId="0" applyNumberFormat="0" applyAlignment="0">
      <alignment horizontal="left"/>
    </xf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6" fontId="3" fillId="0" borderId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38" fontId="45" fillId="2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11">
      <alignment horizontal="left" vertical="center"/>
    </xf>
    <xf numFmtId="202" fontId="109" fillId="25" borderId="0">
      <alignment horizontal="left" vertical="top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0" fillId="25" borderId="0">
      <alignment horizontal="left" wrapText="1"/>
    </xf>
    <xf numFmtId="185" fontId="1" fillId="0" borderId="0" applyBorder="0" applyAlignment="0"/>
    <xf numFmtId="10" fontId="45" fillId="25" borderId="2" applyNumberFormat="0" applyBorder="0" applyAlignment="0" applyProtection="0"/>
    <xf numFmtId="0" fontId="51" fillId="7" borderId="5" applyNumberFormat="0" applyAlignment="0" applyProtection="0"/>
    <xf numFmtId="0" fontId="51" fillId="7" borderId="5" applyNumberFormat="0" applyAlignment="0" applyProtection="0"/>
    <xf numFmtId="203" fontId="1" fillId="0" borderId="0"/>
    <xf numFmtId="169" fontId="111" fillId="0" borderId="0"/>
    <xf numFmtId="38" fontId="112" fillId="0" borderId="0"/>
    <xf numFmtId="38" fontId="113" fillId="0" borderId="0"/>
    <xf numFmtId="38" fontId="114" fillId="0" borderId="0"/>
    <xf numFmtId="38" fontId="9" fillId="0" borderId="0"/>
    <xf numFmtId="0" fontId="3" fillId="0" borderId="0"/>
    <xf numFmtId="0" fontId="3" fillId="0" borderId="0"/>
    <xf numFmtId="0" fontId="19" fillId="0" borderId="0" applyNumberFormat="0" applyFont="0" applyFill="0" applyBorder="0" applyProtection="0">
      <alignment horizontal="left" vertical="center"/>
    </xf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115" fillId="0" borderId="0"/>
    <xf numFmtId="0" fontId="116" fillId="0" borderId="0"/>
    <xf numFmtId="0" fontId="115" fillId="0" borderId="0"/>
    <xf numFmtId="0" fontId="116" fillId="0" borderId="0"/>
    <xf numFmtId="0" fontId="117" fillId="0" borderId="0"/>
    <xf numFmtId="177" fontId="22" fillId="0" borderId="0" applyFon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55" fillId="0" borderId="0"/>
    <xf numFmtId="0" fontId="115" fillId="0" borderId="0"/>
    <xf numFmtId="0" fontId="116" fillId="0" borderId="0"/>
    <xf numFmtId="0" fontId="116" fillId="0" borderId="0"/>
    <xf numFmtId="180" fontId="56" fillId="0" borderId="0"/>
    <xf numFmtId="0" fontId="1" fillId="0" borderId="0"/>
    <xf numFmtId="0" fontId="108" fillId="0" borderId="0"/>
    <xf numFmtId="0" fontId="99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1" fillId="0" borderId="0"/>
    <xf numFmtId="0" fontId="1" fillId="0" borderId="0"/>
    <xf numFmtId="0" fontId="134" fillId="0" borderId="0"/>
    <xf numFmtId="0" fontId="1" fillId="0" borderId="0"/>
    <xf numFmtId="0" fontId="132" fillId="0" borderId="0"/>
    <xf numFmtId="0" fontId="1" fillId="0" borderId="0"/>
    <xf numFmtId="204" fontId="1" fillId="0" borderId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57" fillId="22" borderId="4" applyNumberFormat="0" applyAlignment="0" applyProtection="0"/>
    <xf numFmtId="0" fontId="57" fillId="22" borderId="4" applyNumberFormat="0" applyAlignment="0" applyProtection="0"/>
    <xf numFmtId="40" fontId="11" fillId="28" borderId="0">
      <alignment horizontal="right"/>
    </xf>
    <xf numFmtId="0" fontId="58" fillId="28" borderId="17"/>
    <xf numFmtId="0" fontId="119" fillId="0" borderId="0">
      <alignment horizontal="center"/>
    </xf>
    <xf numFmtId="0" fontId="120" fillId="0" borderId="0">
      <alignment horizontal="center"/>
    </xf>
    <xf numFmtId="197" fontId="106" fillId="0" borderId="0" applyFont="0" applyFill="0" applyBorder="0" applyAlignment="0" applyProtection="0"/>
    <xf numFmtId="205" fontId="105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18" fillId="0" borderId="18" applyNumberFormat="0" applyBorder="0"/>
    <xf numFmtId="3" fontId="121" fillId="0" borderId="0" applyNumberFormat="0" applyFill="0" applyBorder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104" fillId="0" borderId="3">
      <alignment horizontal="center"/>
    </xf>
    <xf numFmtId="3" fontId="74" fillId="0" borderId="0" applyFont="0" applyFill="0" applyBorder="0" applyAlignment="0" applyProtection="0"/>
    <xf numFmtId="0" fontId="74" fillId="29" borderId="0" applyNumberFormat="0" applyFont="0" applyBorder="0" applyAlignment="0" applyProtection="0"/>
    <xf numFmtId="37" fontId="10" fillId="0" borderId="0"/>
    <xf numFmtId="1" fontId="1" fillId="0" borderId="19" applyNumberFormat="0" applyFill="0" applyAlignment="0" applyProtection="0">
      <alignment horizontal="center" vertical="center"/>
    </xf>
    <xf numFmtId="181" fontId="1" fillId="0" borderId="0" applyNumberFormat="0" applyFill="0" applyBorder="0" applyAlignment="0" applyProtection="0">
      <alignment horizontal="left"/>
    </xf>
    <xf numFmtId="4" fontId="59" fillId="30" borderId="4" applyNumberFormat="0" applyProtection="0">
      <alignment vertical="center"/>
    </xf>
    <xf numFmtId="4" fontId="60" fillId="30" borderId="4" applyNumberFormat="0" applyProtection="0">
      <alignment vertical="center"/>
    </xf>
    <xf numFmtId="4" fontId="59" fillId="30" borderId="4" applyNumberFormat="0" applyProtection="0">
      <alignment horizontal="left" vertical="center" indent="1"/>
    </xf>
    <xf numFmtId="4" fontId="59" fillId="30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32" borderId="4" applyNumberFormat="0" applyProtection="0">
      <alignment horizontal="right" vertical="center"/>
    </xf>
    <xf numFmtId="4" fontId="59" fillId="33" borderId="4" applyNumberFormat="0" applyProtection="0">
      <alignment horizontal="right" vertical="center"/>
    </xf>
    <xf numFmtId="4" fontId="59" fillId="34" borderId="4" applyNumberFormat="0" applyProtection="0">
      <alignment horizontal="right" vertical="center"/>
    </xf>
    <xf numFmtId="4" fontId="59" fillId="35" borderId="4" applyNumberFormat="0" applyProtection="0">
      <alignment horizontal="right" vertical="center"/>
    </xf>
    <xf numFmtId="4" fontId="59" fillId="36" borderId="4" applyNumberFormat="0" applyProtection="0">
      <alignment horizontal="right" vertical="center"/>
    </xf>
    <xf numFmtId="4" fontId="59" fillId="37" borderId="4" applyNumberFormat="0" applyProtection="0">
      <alignment horizontal="right" vertical="center"/>
    </xf>
    <xf numFmtId="4" fontId="59" fillId="38" borderId="4" applyNumberFormat="0" applyProtection="0">
      <alignment horizontal="right" vertical="center"/>
    </xf>
    <xf numFmtId="4" fontId="59" fillId="39" borderId="4" applyNumberFormat="0" applyProtection="0">
      <alignment horizontal="right" vertical="center"/>
    </xf>
    <xf numFmtId="4" fontId="59" fillId="40" borderId="4" applyNumberFormat="0" applyProtection="0">
      <alignment horizontal="right" vertical="center"/>
    </xf>
    <xf numFmtId="4" fontId="61" fillId="41" borderId="4" applyNumberFormat="0" applyProtection="0">
      <alignment horizontal="left" vertical="center" indent="1"/>
    </xf>
    <xf numFmtId="4" fontId="59" fillId="42" borderId="20" applyNumberFormat="0" applyProtection="0">
      <alignment horizontal="left" vertical="center" indent="1"/>
    </xf>
    <xf numFmtId="4" fontId="62" fillId="43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42" borderId="4" applyNumberFormat="0" applyProtection="0">
      <alignment horizontal="left" vertical="center" indent="1"/>
    </xf>
    <xf numFmtId="4" fontId="59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25" borderId="4" applyNumberFormat="0" applyProtection="0">
      <alignment vertical="center"/>
    </xf>
    <xf numFmtId="4" fontId="60" fillId="25" borderId="4" applyNumberFormat="0" applyProtection="0">
      <alignment vertical="center"/>
    </xf>
    <xf numFmtId="4" fontId="59" fillId="25" borderId="4" applyNumberFormat="0" applyProtection="0">
      <alignment horizontal="left" vertical="center" indent="1"/>
    </xf>
    <xf numFmtId="4" fontId="59" fillId="25" borderId="4" applyNumberFormat="0" applyProtection="0">
      <alignment horizontal="left" vertical="center" indent="1"/>
    </xf>
    <xf numFmtId="4" fontId="59" fillId="42" borderId="4" applyNumberFormat="0" applyProtection="0">
      <alignment horizontal="right" vertical="center"/>
    </xf>
    <xf numFmtId="4" fontId="60" fillId="42" borderId="4" applyNumberFormat="0" applyProtection="0">
      <alignment horizontal="right" vertical="center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63" fillId="0" borderId="0"/>
    <xf numFmtId="4" fontId="64" fillId="42" borderId="4" applyNumberFormat="0" applyProtection="0">
      <alignment horizontal="right" vertical="center"/>
    </xf>
    <xf numFmtId="38" fontId="19" fillId="0" borderId="0" applyNumberFormat="0" applyFont="0" applyFill="0" applyBorder="0" applyAlignment="0"/>
    <xf numFmtId="0" fontId="65" fillId="3" borderId="0" applyNumberFormat="0" applyBorder="0" applyAlignment="0" applyProtection="0"/>
    <xf numFmtId="39" fontId="122" fillId="0" borderId="0"/>
    <xf numFmtId="164" fontId="1" fillId="0" borderId="0" applyFont="0" applyFill="0" applyBorder="0" applyAlignment="0" applyProtection="0"/>
    <xf numFmtId="0" fontId="123" fillId="0" borderId="0" applyNumberFormat="0" applyFont="0" applyBorder="0"/>
    <xf numFmtId="0" fontId="124" fillId="25" borderId="0">
      <alignment wrapText="1"/>
    </xf>
    <xf numFmtId="40" fontId="66" fillId="0" borderId="0" applyBorder="0">
      <alignment horizontal="right"/>
    </xf>
    <xf numFmtId="0" fontId="125" fillId="0" borderId="0" applyBorder="0" applyAlignment="0"/>
    <xf numFmtId="49" fontId="59" fillId="0" borderId="0" applyFill="0" applyBorder="0" applyAlignment="0"/>
    <xf numFmtId="206" fontId="106" fillId="0" borderId="0" applyFill="0" applyBorder="0" applyAlignment="0"/>
    <xf numFmtId="207" fontId="106" fillId="0" borderId="0" applyFill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6" fontId="74" fillId="0" borderId="0" applyFont="0" applyFill="0" applyBorder="0" applyAlignment="0" applyProtection="0"/>
    <xf numFmtId="0" fontId="75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ont="0" applyFill="0" applyBorder="0" applyProtection="0">
      <alignment horizontal="center" vertical="center" wrapText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8" fillId="23" borderId="7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41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23" borderId="7" applyNumberFormat="0" applyAlignment="0" applyProtection="0"/>
    <xf numFmtId="0" fontId="81" fillId="0" borderId="15" applyNumberFormat="0" applyFill="0" applyAlignment="0" applyProtection="0"/>
    <xf numFmtId="0" fontId="82" fillId="3" borderId="0" applyNumberFormat="0" applyBorder="0" applyAlignment="0" applyProtection="0"/>
    <xf numFmtId="0" fontId="83" fillId="22" borderId="4" applyNumberFormat="0" applyAlignment="0" applyProtection="0"/>
    <xf numFmtId="0" fontId="84" fillId="22" borderId="5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2" fontId="88" fillId="0" borderId="0" applyFont="0" applyFill="0" applyBorder="0" applyAlignment="0" applyProtection="0"/>
    <xf numFmtId="0" fontId="89" fillId="4" borderId="0" applyNumberFormat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9" fontId="90" fillId="0" borderId="0" applyFont="0" applyFill="0" applyBorder="0" applyAlignment="0" applyProtection="0"/>
    <xf numFmtId="0" fontId="1" fillId="0" borderId="0"/>
    <xf numFmtId="0" fontId="91" fillId="7" borderId="5" applyNumberFormat="0" applyAlignment="0" applyProtection="0"/>
    <xf numFmtId="0" fontId="92" fillId="26" borderId="0" applyNumberFormat="0" applyBorder="0" applyAlignment="0" applyProtection="0"/>
    <xf numFmtId="0" fontId="93" fillId="0" borderId="9" applyNumberFormat="0" applyFill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208" fontId="128" fillId="0" borderId="0" applyFont="0" applyFill="0" applyBorder="0" applyAlignment="0" applyProtection="0"/>
    <xf numFmtId="209" fontId="128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90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1" fillId="27" borderId="16" applyNumberFormat="0" applyFont="0" applyAlignment="0" applyProtection="0"/>
    <xf numFmtId="0" fontId="21" fillId="27" borderId="16" applyNumberFormat="0" applyFont="0" applyAlignment="0" applyProtection="0"/>
    <xf numFmtId="0" fontId="94" fillId="0" borderId="12" applyNumberFormat="0" applyFill="0" applyAlignment="0" applyProtection="0"/>
    <xf numFmtId="0" fontId="95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122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9" fillId="0" borderId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187" fontId="97" fillId="0" borderId="0" applyFont="0" applyFill="0" applyBorder="0" applyAlignment="0" applyProtection="0"/>
    <xf numFmtId="18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8" fontId="98" fillId="0" borderId="0" applyFont="0" applyFill="0" applyBorder="0" applyAlignment="0" applyProtection="0"/>
    <xf numFmtId="189" fontId="98" fillId="0" borderId="0" applyFont="0" applyFill="0" applyBorder="0" applyAlignment="0" applyProtection="0"/>
  </cellStyleXfs>
  <cellXfs count="245">
    <xf numFmtId="0" fontId="0" fillId="0" borderId="0" xfId="0"/>
    <xf numFmtId="167" fontId="2" fillId="0" borderId="0" xfId="137" applyNumberFormat="1" applyFont="1" applyFill="1" applyAlignment="1"/>
    <xf numFmtId="167" fontId="13" fillId="0" borderId="0" xfId="137" applyNumberFormat="1" applyFont="1" applyFill="1" applyAlignment="1"/>
    <xf numFmtId="167" fontId="2" fillId="0" borderId="0" xfId="137" applyNumberFormat="1" applyFont="1" applyFill="1" applyBorder="1" applyAlignment="1"/>
    <xf numFmtId="167" fontId="2" fillId="0" borderId="21" xfId="137" applyNumberFormat="1" applyFont="1" applyFill="1" applyBorder="1" applyAlignment="1"/>
    <xf numFmtId="167" fontId="0" fillId="0" borderId="0" xfId="137" applyNumberFormat="1" applyFont="1" applyFill="1" applyAlignment="1">
      <alignment vertical="center"/>
    </xf>
    <xf numFmtId="41" fontId="2" fillId="0" borderId="21" xfId="137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167" fontId="0" fillId="0" borderId="21" xfId="137" applyNumberFormat="1" applyFont="1" applyFill="1" applyBorder="1" applyAlignment="1">
      <alignment horizontal="right" vertical="center"/>
    </xf>
    <xf numFmtId="0" fontId="0" fillId="0" borderId="0" xfId="256" applyFont="1" applyAlignment="1">
      <alignment vertical="center"/>
    </xf>
    <xf numFmtId="167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37" applyNumberFormat="1" applyFont="1" applyFill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5" fillId="0" borderId="0" xfId="256" applyFont="1" applyAlignment="1">
      <alignment vertical="center"/>
    </xf>
    <xf numFmtId="167" fontId="2" fillId="0" borderId="21" xfId="137" applyNumberFormat="1" applyFont="1" applyFill="1" applyBorder="1" applyAlignment="1">
      <alignment vertical="center"/>
    </xf>
    <xf numFmtId="167" fontId="2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 vertical="center"/>
    </xf>
    <xf numFmtId="0" fontId="5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center" vertical="center"/>
    </xf>
    <xf numFmtId="167" fontId="2" fillId="0" borderId="23" xfId="137" applyNumberFormat="1" applyFont="1" applyFill="1" applyBorder="1" applyAlignment="1">
      <alignment vertical="center"/>
    </xf>
    <xf numFmtId="41" fontId="2" fillId="0" borderId="11" xfId="137" applyNumberFormat="1" applyFont="1" applyFill="1" applyBorder="1" applyAlignment="1">
      <alignment horizontal="right"/>
    </xf>
    <xf numFmtId="41" fontId="2" fillId="0" borderId="22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/>
    </xf>
    <xf numFmtId="167" fontId="0" fillId="0" borderId="0" xfId="137" applyNumberFormat="1" applyFont="1" applyFill="1" applyBorder="1" applyAlignment="1">
      <alignment horizontal="right" vertical="center"/>
    </xf>
    <xf numFmtId="41" fontId="2" fillId="0" borderId="23" xfId="137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 vertical="center"/>
    </xf>
    <xf numFmtId="0" fontId="0" fillId="0" borderId="0" xfId="256" applyFont="1" applyFill="1" applyAlignment="1">
      <alignment vertical="center"/>
    </xf>
    <xf numFmtId="0" fontId="5" fillId="0" borderId="0" xfId="256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0" fillId="0" borderId="21" xfId="137" applyNumberFormat="1" applyFont="1" applyFill="1" applyBorder="1" applyAlignment="1">
      <alignment horizontal="center" vertical="center"/>
    </xf>
    <xf numFmtId="37" fontId="2" fillId="0" borderId="23" xfId="0" applyNumberFormat="1" applyFont="1" applyFill="1" applyBorder="1" applyAlignment="1">
      <alignment vertical="center"/>
    </xf>
    <xf numFmtId="37" fontId="2" fillId="0" borderId="22" xfId="0" applyNumberFormat="1" applyFont="1" applyFill="1" applyBorder="1" applyAlignment="1">
      <alignment horizontal="right" vertical="center"/>
    </xf>
    <xf numFmtId="39" fontId="2" fillId="0" borderId="22" xfId="0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vertical="center"/>
    </xf>
    <xf numFmtId="43" fontId="0" fillId="0" borderId="0" xfId="137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41" fontId="2" fillId="0" borderId="21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7" fontId="2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left" vertical="center"/>
    </xf>
    <xf numFmtId="0" fontId="2" fillId="0" borderId="0" xfId="256" applyFont="1" applyFill="1" applyAlignment="1">
      <alignment horizontal="left" vertical="center"/>
    </xf>
    <xf numFmtId="0" fontId="5" fillId="0" borderId="0" xfId="256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vertical="center"/>
    </xf>
    <xf numFmtId="49" fontId="135" fillId="0" borderId="0" xfId="0" applyNumberFormat="1" applyFont="1" applyFill="1" applyAlignment="1">
      <alignment vertical="center"/>
    </xf>
    <xf numFmtId="41" fontId="135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horizontal="center" vertical="center"/>
    </xf>
    <xf numFmtId="166" fontId="0" fillId="0" borderId="0" xfId="256" applyNumberFormat="1" applyFont="1" applyFill="1" applyAlignment="1">
      <alignment vertical="center"/>
    </xf>
    <xf numFmtId="166" fontId="0" fillId="0" borderId="21" xfId="256" applyNumberFormat="1" applyFont="1" applyFill="1" applyBorder="1" applyAlignment="1">
      <alignment vertical="center"/>
    </xf>
    <xf numFmtId="166" fontId="2" fillId="0" borderId="0" xfId="256" applyNumberFormat="1" applyFont="1" applyFill="1" applyAlignment="1">
      <alignment vertical="center"/>
    </xf>
    <xf numFmtId="166" fontId="2" fillId="0" borderId="23" xfId="256" applyNumberFormat="1" applyFont="1" applyFill="1" applyBorder="1" applyAlignment="1">
      <alignment vertical="center"/>
    </xf>
    <xf numFmtId="49" fontId="7" fillId="0" borderId="0" xfId="0" applyNumberFormat="1" applyFont="1" applyFill="1" applyAlignment="1"/>
    <xf numFmtId="49" fontId="8" fillId="0" borderId="0" xfId="0" applyNumberFormat="1" applyFont="1" applyFill="1" applyAlignment="1"/>
    <xf numFmtId="0" fontId="2" fillId="0" borderId="0" xfId="256" applyFont="1" applyFill="1" applyAlignment="1">
      <alignment horizontal="left"/>
    </xf>
    <xf numFmtId="49" fontId="2" fillId="0" borderId="0" xfId="0" applyNumberFormat="1" applyFont="1" applyFill="1" applyAlignment="1"/>
    <xf numFmtId="0" fontId="5" fillId="0" borderId="0" xfId="256" applyFont="1" applyFill="1" applyAlignment="1">
      <alignment horizontal="center"/>
    </xf>
    <xf numFmtId="49" fontId="8" fillId="0" borderId="0" xfId="256" applyNumberFormat="1" applyFont="1" applyFill="1" applyAlignment="1">
      <alignment horizontal="left"/>
    </xf>
    <xf numFmtId="49" fontId="6" fillId="0" borderId="0" xfId="256" applyNumberFormat="1" applyFont="1" applyFill="1" applyAlignment="1">
      <alignment horizontal="left"/>
    </xf>
    <xf numFmtId="49" fontId="0" fillId="0" borderId="0" xfId="256" applyNumberFormat="1" applyFont="1" applyFill="1" applyAlignment="1">
      <alignment horizontal="left"/>
    </xf>
    <xf numFmtId="49" fontId="0" fillId="0" borderId="0" xfId="0" applyNumberFormat="1" applyFont="1" applyFill="1" applyAlignment="1"/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18" fillId="0" borderId="0" xfId="256" applyFont="1" applyFill="1" applyAlignment="1">
      <alignment horizontal="center"/>
    </xf>
    <xf numFmtId="0" fontId="17" fillId="0" borderId="0" xfId="256" applyFont="1" applyFill="1" applyAlignment="1">
      <alignment horizontal="left"/>
    </xf>
    <xf numFmtId="0" fontId="14" fillId="0" borderId="0" xfId="256" applyFont="1" applyFill="1" applyAlignment="1">
      <alignment horizontal="left"/>
    </xf>
    <xf numFmtId="49" fontId="6" fillId="0" borderId="0" xfId="0" applyNumberFormat="1" applyFont="1" applyFill="1" applyAlignment="1"/>
    <xf numFmtId="0" fontId="15" fillId="0" borderId="0" xfId="256" applyFont="1" applyFill="1" applyAlignment="1">
      <alignment horizontal="left"/>
    </xf>
    <xf numFmtId="0" fontId="16" fillId="0" borderId="0" xfId="256" applyFont="1" applyFill="1" applyAlignment="1">
      <alignment horizontal="left"/>
    </xf>
    <xf numFmtId="0" fontId="6" fillId="0" borderId="0" xfId="256" applyFont="1" applyFill="1" applyAlignment="1">
      <alignment horizontal="center"/>
    </xf>
    <xf numFmtId="49" fontId="8" fillId="0" borderId="0" xfId="0" applyNumberFormat="1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justify" vertical="center"/>
    </xf>
    <xf numFmtId="37" fontId="0" fillId="0" borderId="0" xfId="0" applyNumberFormat="1" applyFont="1" applyFill="1" applyAlignment="1">
      <alignment vertical="center"/>
    </xf>
    <xf numFmtId="37" fontId="0" fillId="0" borderId="0" xfId="0" applyNumberFormat="1" applyFont="1" applyFill="1" applyAlignment="1">
      <alignment horizontal="right" vertical="center"/>
    </xf>
    <xf numFmtId="167" fontId="0" fillId="0" borderId="0" xfId="0" applyNumberFormat="1" applyFont="1" applyFill="1" applyAlignment="1">
      <alignment horizontal="right" vertical="center"/>
    </xf>
    <xf numFmtId="37" fontId="2" fillId="0" borderId="1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37" fontId="2" fillId="0" borderId="21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41" fontId="0" fillId="0" borderId="6" xfId="137" applyNumberFormat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37" fontId="2" fillId="0" borderId="0" xfId="0" quotePrefix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67" fontId="0" fillId="0" borderId="0" xfId="0" applyNumberFormat="1" applyFont="1" applyFill="1" applyAlignment="1">
      <alignment vertical="center"/>
    </xf>
    <xf numFmtId="41" fontId="0" fillId="0" borderId="21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2" fillId="0" borderId="21" xfId="15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41" fontId="2" fillId="0" borderId="21" xfId="137" applyNumberFormat="1" applyFont="1" applyFill="1" applyBorder="1" applyAlignment="1">
      <alignment horizontal="right" vertical="center"/>
    </xf>
    <xf numFmtId="167" fontId="2" fillId="0" borderId="0" xfId="137" applyNumberFormat="1" applyFont="1" applyFill="1" applyBorder="1" applyAlignment="1">
      <alignment horizontal="right" vertical="center"/>
    </xf>
    <xf numFmtId="43" fontId="2" fillId="0" borderId="0" xfId="137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167" fontId="2" fillId="0" borderId="22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1" fontId="2" fillId="0" borderId="11" xfId="0" applyNumberFormat="1" applyFont="1" applyFill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41" fontId="2" fillId="0" borderId="0" xfId="137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23" xfId="0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1" fontId="2" fillId="0" borderId="0" xfId="149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167" fontId="2" fillId="0" borderId="0" xfId="137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3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166" fontId="0" fillId="0" borderId="0" xfId="0" applyNumberFormat="1" applyFont="1" applyFill="1" applyAlignment="1">
      <alignment horizontal="right" vertical="center"/>
    </xf>
    <xf numFmtId="41" fontId="0" fillId="0" borderId="0" xfId="149" applyNumberFormat="1" applyFont="1" applyFill="1" applyBorder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 vertical="center"/>
    </xf>
    <xf numFmtId="41" fontId="0" fillId="0" borderId="0" xfId="150" applyNumberFormat="1" applyFont="1" applyFill="1" applyBorder="1" applyAlignment="1">
      <alignment horizontal="right" vertical="center"/>
    </xf>
    <xf numFmtId="0" fontId="136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1" fontId="0" fillId="0" borderId="21" xfId="137" applyNumberFormat="1" applyFont="1" applyFill="1" applyBorder="1" applyAlignment="1">
      <alignment horizontal="right"/>
    </xf>
    <xf numFmtId="0" fontId="137" fillId="0" borderId="0" xfId="0" applyFont="1" applyFill="1" applyAlignment="1">
      <alignment vertical="center"/>
    </xf>
    <xf numFmtId="41" fontId="0" fillId="0" borderId="0" xfId="137" applyNumberFormat="1" applyFont="1" applyFill="1" applyBorder="1" applyAlignment="1">
      <alignment vertical="center"/>
    </xf>
    <xf numFmtId="0" fontId="138" fillId="0" borderId="0" xfId="0" applyFont="1" applyFill="1" applyAlignment="1">
      <alignment horizontal="center" vertical="center"/>
    </xf>
    <xf numFmtId="0" fontId="138" fillId="0" borderId="0" xfId="256" applyFont="1" applyFill="1" applyAlignment="1">
      <alignment horizontal="center" vertical="center"/>
    </xf>
    <xf numFmtId="167" fontId="137" fillId="0" borderId="0" xfId="137" applyNumberFormat="1" applyFont="1" applyFill="1" applyAlignment="1">
      <alignment horizontal="right" vertical="center"/>
    </xf>
    <xf numFmtId="167" fontId="137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9" fontId="140" fillId="0" borderId="0" xfId="0" applyNumberFormat="1" applyFont="1" applyFill="1" applyAlignment="1">
      <alignment horizontal="left" vertical="center"/>
    </xf>
    <xf numFmtId="0" fontId="139" fillId="0" borderId="0" xfId="256" applyFont="1" applyFill="1" applyAlignment="1">
      <alignment vertical="center"/>
    </xf>
    <xf numFmtId="0" fontId="141" fillId="0" borderId="0" xfId="256" applyFont="1" applyFill="1" applyAlignment="1">
      <alignment horizontal="center" vertical="center"/>
    </xf>
    <xf numFmtId="167" fontId="139" fillId="0" borderId="0" xfId="137" applyNumberFormat="1" applyFont="1" applyFill="1" applyAlignment="1">
      <alignment vertical="center"/>
    </xf>
    <xf numFmtId="0" fontId="139" fillId="0" borderId="0" xfId="256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41" fontId="0" fillId="0" borderId="0" xfId="150" applyNumberFormat="1" applyFont="1" applyFill="1" applyBorder="1" applyAlignment="1">
      <alignment horizontal="right"/>
    </xf>
    <xf numFmtId="41" fontId="0" fillId="0" borderId="21" xfId="150" applyNumberFormat="1" applyFont="1" applyFill="1" applyBorder="1" applyAlignment="1">
      <alignment horizontal="right"/>
    </xf>
    <xf numFmtId="0" fontId="13" fillId="0" borderId="0" xfId="256" applyFont="1" applyFill="1" applyAlignment="1"/>
    <xf numFmtId="0" fontId="0" fillId="0" borderId="0" xfId="256" applyFont="1" applyFill="1" applyAlignment="1"/>
    <xf numFmtId="167" fontId="0" fillId="0" borderId="0" xfId="137" applyNumberFormat="1" applyFont="1" applyFill="1" applyAlignment="1"/>
    <xf numFmtId="0" fontId="0" fillId="0" borderId="0" xfId="256" applyFont="1" applyFill="1" applyAlignment="1">
      <alignment horizontal="left"/>
    </xf>
    <xf numFmtId="0" fontId="0" fillId="0" borderId="0" xfId="256" applyFont="1" applyFill="1" applyAlignment="1">
      <alignment horizontal="center"/>
    </xf>
    <xf numFmtId="0" fontId="13" fillId="0" borderId="0" xfId="256" applyFont="1" applyFill="1" applyAlignment="1">
      <alignment horizontal="left"/>
    </xf>
    <xf numFmtId="167" fontId="0" fillId="0" borderId="0" xfId="137" applyNumberFormat="1" applyFont="1" applyFill="1" applyBorder="1" applyAlignment="1">
      <alignment horizontal="center"/>
    </xf>
    <xf numFmtId="0" fontId="0" fillId="0" borderId="21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41" fontId="0" fillId="0" borderId="0" xfId="137" applyNumberFormat="1" applyFont="1" applyFill="1" applyAlignment="1">
      <alignment horizontal="right"/>
    </xf>
    <xf numFmtId="166" fontId="0" fillId="0" borderId="0" xfId="256" applyNumberFormat="1" applyFont="1" applyFill="1" applyAlignment="1"/>
    <xf numFmtId="167" fontId="0" fillId="0" borderId="0" xfId="137" applyNumberFormat="1" applyFont="1" applyFill="1" applyBorder="1" applyAlignment="1">
      <alignment horizontal="right"/>
    </xf>
    <xf numFmtId="167" fontId="0" fillId="0" borderId="0" xfId="137" applyNumberFormat="1" applyFont="1" applyFill="1" applyBorder="1" applyAlignment="1"/>
    <xf numFmtId="166" fontId="0" fillId="0" borderId="0" xfId="256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166" fontId="0" fillId="0" borderId="22" xfId="0" applyNumberFormat="1" applyFont="1" applyFill="1" applyBorder="1" applyAlignment="1"/>
    <xf numFmtId="167" fontId="0" fillId="0" borderId="22" xfId="137" applyNumberFormat="1" applyFont="1" applyFill="1" applyBorder="1" applyAlignment="1"/>
    <xf numFmtId="166" fontId="0" fillId="0" borderId="0" xfId="0" applyNumberFormat="1" applyFont="1" applyFill="1" applyAlignment="1"/>
    <xf numFmtId="167" fontId="0" fillId="0" borderId="21" xfId="137" applyNumberFormat="1" applyFont="1" applyFill="1" applyBorder="1" applyAlignment="1"/>
    <xf numFmtId="0" fontId="15" fillId="0" borderId="0" xfId="256" applyFont="1" applyFill="1" applyAlignment="1"/>
    <xf numFmtId="37" fontId="0" fillId="0" borderId="21" xfId="0" applyNumberFormat="1" applyFont="1" applyFill="1" applyBorder="1" applyAlignment="1">
      <alignment horizontal="right" vertical="center"/>
    </xf>
    <xf numFmtId="37" fontId="0" fillId="0" borderId="21" xfId="0" applyNumberFormat="1" applyFont="1" applyFill="1" applyBorder="1" applyAlignment="1">
      <alignment vertical="center"/>
    </xf>
    <xf numFmtId="167" fontId="0" fillId="0" borderId="0" xfId="137" applyNumberFormat="1" applyFont="1" applyFill="1" applyBorder="1" applyAlignment="1">
      <alignment vertical="center"/>
    </xf>
    <xf numFmtId="41" fontId="0" fillId="0" borderId="21" xfId="148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3" fontId="0" fillId="0" borderId="0" xfId="15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67" fontId="3" fillId="0" borderId="0" xfId="137" applyNumberFormat="1" applyFont="1" applyFill="1" applyAlignment="1">
      <alignment horizontal="right"/>
    </xf>
    <xf numFmtId="167" fontId="3" fillId="0" borderId="0" xfId="137" applyNumberFormat="1" applyFont="1" applyFill="1" applyAlignment="1"/>
    <xf numFmtId="41" fontId="3" fillId="0" borderId="0" xfId="137" applyNumberFormat="1" applyFont="1" applyFill="1" applyAlignment="1">
      <alignment horizontal="right"/>
    </xf>
    <xf numFmtId="166" fontId="3" fillId="0" borderId="0" xfId="256" applyNumberFormat="1" applyFont="1"/>
    <xf numFmtId="41" fontId="2" fillId="0" borderId="0" xfId="150" applyNumberFormat="1" applyFont="1" applyFill="1" applyBorder="1" applyAlignment="1">
      <alignment horizontal="right" vertical="center"/>
    </xf>
    <xf numFmtId="41" fontId="3" fillId="0" borderId="0" xfId="149" applyNumberFormat="1" applyFont="1" applyFill="1" applyBorder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 vertical="center"/>
    </xf>
    <xf numFmtId="41" fontId="2" fillId="0" borderId="0" xfId="150" applyNumberFormat="1" applyFont="1" applyFill="1" applyBorder="1" applyAlignment="1">
      <alignment horizontal="right"/>
    </xf>
    <xf numFmtId="0" fontId="140" fillId="0" borderId="0" xfId="256" applyFont="1" applyFill="1" applyAlignment="1">
      <alignment vertical="center"/>
    </xf>
    <xf numFmtId="49" fontId="0" fillId="0" borderId="0" xfId="0" applyNumberFormat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7" fontId="3" fillId="0" borderId="0" xfId="137" applyNumberFormat="1" applyFont="1" applyFill="1" applyBorder="1" applyAlignment="1">
      <alignment vertical="center"/>
    </xf>
    <xf numFmtId="0" fontId="0" fillId="0" borderId="0" xfId="256" applyFont="1" applyFill="1" applyBorder="1" applyAlignment="1">
      <alignment vertical="center"/>
    </xf>
    <xf numFmtId="41" fontId="2" fillId="0" borderId="11" xfId="150" applyNumberFormat="1" applyFont="1" applyFill="1" applyBorder="1" applyAlignment="1">
      <alignment horizontal="right" vertical="center"/>
    </xf>
    <xf numFmtId="41" fontId="3" fillId="0" borderId="21" xfId="137" applyNumberFormat="1" applyFont="1" applyFill="1" applyBorder="1" applyAlignment="1">
      <alignment horizontal="right" vertical="center"/>
    </xf>
    <xf numFmtId="167" fontId="3" fillId="0" borderId="21" xfId="137" applyNumberFormat="1" applyFont="1" applyFill="1" applyBorder="1" applyAlignment="1">
      <alignment vertical="center"/>
    </xf>
    <xf numFmtId="41" fontId="3" fillId="0" borderId="21" xfId="149" applyNumberFormat="1" applyFont="1" applyFill="1" applyBorder="1" applyAlignment="1">
      <alignment horizontal="right" vertical="center"/>
    </xf>
    <xf numFmtId="41" fontId="3" fillId="0" borderId="21" xfId="150" applyNumberFormat="1" applyFont="1" applyFill="1" applyBorder="1" applyAlignment="1">
      <alignment horizontal="right"/>
    </xf>
    <xf numFmtId="167" fontId="13" fillId="0" borderId="0" xfId="256" applyNumberFormat="1" applyFont="1" applyFill="1" applyAlignment="1"/>
    <xf numFmtId="167" fontId="3" fillId="0" borderId="0" xfId="137" applyNumberFormat="1" applyFont="1" applyFill="1" applyBorder="1" applyAlignment="1">
      <alignment horizontal="right" vertical="center"/>
    </xf>
    <xf numFmtId="0" fontId="0" fillId="0" borderId="0" xfId="256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166" fontId="3" fillId="0" borderId="0" xfId="0" applyNumberFormat="1" applyFont="1" applyFill="1"/>
    <xf numFmtId="167" fontId="0" fillId="0" borderId="0" xfId="0" applyNumberFormat="1" applyFill="1"/>
    <xf numFmtId="0" fontId="2" fillId="0" borderId="0" xfId="0" applyFont="1" applyFill="1"/>
    <xf numFmtId="0" fontId="0" fillId="0" borderId="0" xfId="0" applyFill="1"/>
    <xf numFmtId="41" fontId="3" fillId="0" borderId="0" xfId="137" applyNumberFormat="1" applyFont="1" applyFill="1" applyAlignment="1">
      <alignment horizontal="right" vertical="center"/>
    </xf>
    <xf numFmtId="41" fontId="0" fillId="0" borderId="21" xfId="149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167" fontId="2" fillId="0" borderId="11" xfId="137" applyNumberFormat="1" applyFont="1" applyFill="1" applyBorder="1" applyAlignment="1">
      <alignment vertical="center"/>
    </xf>
    <xf numFmtId="167" fontId="5" fillId="0" borderId="0" xfId="137" applyNumberFormat="1" applyFont="1" applyFill="1" applyAlignment="1">
      <alignment horizontal="right"/>
    </xf>
    <xf numFmtId="167" fontId="2" fillId="0" borderId="0" xfId="137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/>
    </xf>
    <xf numFmtId="0" fontId="0" fillId="0" borderId="6" xfId="137" quotePrefix="1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 vertical="center"/>
    </xf>
    <xf numFmtId="167" fontId="2" fillId="0" borderId="0" xfId="137" applyNumberFormat="1" applyFont="1" applyFill="1" applyBorder="1" applyAlignment="1">
      <alignment horizontal="center" vertical="center"/>
    </xf>
    <xf numFmtId="167" fontId="2" fillId="0" borderId="21" xfId="137" applyNumberFormat="1" applyFont="1" applyFill="1" applyBorder="1" applyAlignment="1">
      <alignment horizontal="center"/>
    </xf>
    <xf numFmtId="167" fontId="2" fillId="0" borderId="21" xfId="137" applyNumberFormat="1" applyFont="1" applyFill="1" applyBorder="1" applyAlignment="1">
      <alignment horizontal="center" vertical="center"/>
    </xf>
    <xf numFmtId="0" fontId="0" fillId="0" borderId="6" xfId="137" applyNumberFormat="1" applyFont="1" applyFill="1" applyBorder="1" applyAlignment="1">
      <alignment horizontal="center"/>
    </xf>
    <xf numFmtId="167" fontId="5" fillId="0" borderId="0" xfId="137" applyNumberFormat="1" applyFont="1" applyFill="1" applyAlignment="1">
      <alignment horizontal="right" vertical="center"/>
    </xf>
    <xf numFmtId="0" fontId="0" fillId="0" borderId="6" xfId="137" quotePrefix="1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</cellXfs>
  <cellStyles count="436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3" xfId="24" xr:uid="{00000000-0005-0000-0000-000017000000}"/>
    <cellStyle name="20% - Accent2 2" xfId="25" xr:uid="{00000000-0005-0000-0000-000018000000}"/>
    <cellStyle name="20% - Accent2 3" xfId="26" xr:uid="{00000000-0005-0000-0000-000019000000}"/>
    <cellStyle name="20% - Accent3 2" xfId="27" xr:uid="{00000000-0005-0000-0000-00001A000000}"/>
    <cellStyle name="20% - Accent3 3" xfId="28" xr:uid="{00000000-0005-0000-0000-00001B000000}"/>
    <cellStyle name="20% - Accent4 2" xfId="29" xr:uid="{00000000-0005-0000-0000-00001C000000}"/>
    <cellStyle name="20% - Accent4 3" xfId="30" xr:uid="{00000000-0005-0000-0000-00001D000000}"/>
    <cellStyle name="20% - Accent5 2" xfId="31" xr:uid="{00000000-0005-0000-0000-00001E000000}"/>
    <cellStyle name="20% - Accent5 3" xfId="32" xr:uid="{00000000-0005-0000-0000-00001F000000}"/>
    <cellStyle name="20% - Accent6 2" xfId="33" xr:uid="{00000000-0005-0000-0000-000020000000}"/>
    <cellStyle name="20% - Accent6 3" xfId="34" xr:uid="{00000000-0005-0000-0000-000021000000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3" xfId="48" xr:uid="{00000000-0005-0000-0000-00002F000000}"/>
    <cellStyle name="40% - Accent2 2" xfId="49" xr:uid="{00000000-0005-0000-0000-000030000000}"/>
    <cellStyle name="40% - Accent2 3" xfId="50" xr:uid="{00000000-0005-0000-0000-000031000000}"/>
    <cellStyle name="40% - Accent3 2" xfId="51" xr:uid="{00000000-0005-0000-0000-000032000000}"/>
    <cellStyle name="40% - Accent3 3" xfId="52" xr:uid="{00000000-0005-0000-0000-000033000000}"/>
    <cellStyle name="40% - Accent4 2" xfId="53" xr:uid="{00000000-0005-0000-0000-000034000000}"/>
    <cellStyle name="40% - Accent4 3" xfId="54" xr:uid="{00000000-0005-0000-0000-000035000000}"/>
    <cellStyle name="40% - Accent5 2" xfId="55" xr:uid="{00000000-0005-0000-0000-000036000000}"/>
    <cellStyle name="40% - Accent5 3" xfId="56" xr:uid="{00000000-0005-0000-0000-000037000000}"/>
    <cellStyle name="40% - Accent6 2" xfId="57" xr:uid="{00000000-0005-0000-0000-000038000000}"/>
    <cellStyle name="40% - Accent6 3" xfId="58" xr:uid="{00000000-0005-0000-0000-000039000000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3" xfId="73" xr:uid="{00000000-0005-0000-0000-000048000000}"/>
    <cellStyle name="60% - Accent2 2" xfId="74" xr:uid="{00000000-0005-0000-0000-000049000000}"/>
    <cellStyle name="60% - Accent2 3" xfId="75" xr:uid="{00000000-0005-0000-0000-00004A000000}"/>
    <cellStyle name="60% - Accent3 2" xfId="76" xr:uid="{00000000-0005-0000-0000-00004B000000}"/>
    <cellStyle name="60% - Accent3 3" xfId="77" xr:uid="{00000000-0005-0000-0000-00004C000000}"/>
    <cellStyle name="60% - Accent4 2" xfId="78" xr:uid="{00000000-0005-0000-0000-00004D000000}"/>
    <cellStyle name="60% - Accent4 3" xfId="79" xr:uid="{00000000-0005-0000-0000-00004E000000}"/>
    <cellStyle name="60% - Accent5 2" xfId="80" xr:uid="{00000000-0005-0000-0000-00004F000000}"/>
    <cellStyle name="60% - Accent5 3" xfId="81" xr:uid="{00000000-0005-0000-0000-000050000000}"/>
    <cellStyle name="60% - Accent6 2" xfId="82" xr:uid="{00000000-0005-0000-0000-000051000000}"/>
    <cellStyle name="60% - Accent6 3" xfId="83" xr:uid="{00000000-0005-0000-0000-000052000000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3" xfId="103" xr:uid="{00000000-0005-0000-0000-000066000000}"/>
    <cellStyle name="Accent2 2" xfId="104" xr:uid="{00000000-0005-0000-0000-000067000000}"/>
    <cellStyle name="Accent2 3" xfId="105" xr:uid="{00000000-0005-0000-0000-000068000000}"/>
    <cellStyle name="Accent3 2" xfId="106" xr:uid="{00000000-0005-0000-0000-000069000000}"/>
    <cellStyle name="Accent3 3" xfId="107" xr:uid="{00000000-0005-0000-0000-00006A000000}"/>
    <cellStyle name="Accent4 2" xfId="108" xr:uid="{00000000-0005-0000-0000-00006B000000}"/>
    <cellStyle name="Accent4 3" xfId="109" xr:uid="{00000000-0005-0000-0000-00006C000000}"/>
    <cellStyle name="Accent5 2" xfId="110" xr:uid="{00000000-0005-0000-0000-00006D000000}"/>
    <cellStyle name="Accent5 3" xfId="111" xr:uid="{00000000-0005-0000-0000-00006E000000}"/>
    <cellStyle name="Accent6 2" xfId="112" xr:uid="{00000000-0005-0000-0000-00006F000000}"/>
    <cellStyle name="Accent6 3" xfId="113" xr:uid="{00000000-0005-0000-0000-000070000000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3" xfId="122" xr:uid="{00000000-0005-0000-0000-000079000000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heck Cell 2" xfId="135" xr:uid="{00000000-0005-0000-0000-000086000000}"/>
    <cellStyle name="Check Cell 3" xfId="136" xr:uid="{00000000-0005-0000-0000-000087000000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2" xfId="148" xr:uid="{00000000-0005-0000-0000-000093000000}"/>
    <cellStyle name="Comma 2 10" xfId="149" xr:uid="{00000000-0005-0000-0000-000094000000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3" xfId="157" xr:uid="{00000000-0005-0000-0000-00009C000000}"/>
    <cellStyle name="Comma 3 2" xfId="158" xr:uid="{00000000-0005-0000-0000-00009D000000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3" xfId="191" xr:uid="{00000000-0005-0000-0000-0000BE000000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3" xfId="195" xr:uid="{00000000-0005-0000-0000-0000C200000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 2" xfId="201" xr:uid="{00000000-0005-0000-0000-0000C8000000}"/>
    <cellStyle name="Heading 1 3" xfId="202" xr:uid="{00000000-0005-0000-0000-0000C9000000}"/>
    <cellStyle name="Heading 2 2" xfId="203" xr:uid="{00000000-0005-0000-0000-0000CA000000}"/>
    <cellStyle name="Heading 2 3" xfId="204" xr:uid="{00000000-0005-0000-0000-0000CB000000}"/>
    <cellStyle name="Heading 3 2" xfId="205" xr:uid="{00000000-0005-0000-0000-0000CC000000}"/>
    <cellStyle name="Heading 3 3" xfId="206" xr:uid="{00000000-0005-0000-0000-0000CD000000}"/>
    <cellStyle name="Heading 4 2" xfId="207" xr:uid="{00000000-0005-0000-0000-0000CE000000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3" xfId="213" xr:uid="{00000000-0005-0000-0000-0000D4000000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3" xfId="229" xr:uid="{00000000-0005-0000-0000-0000E4000000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3" xfId="243" xr:uid="{00000000-0005-0000-0000-0000F2000000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2" xfId="253" xr:uid="{00000000-0005-0000-0000-0000FD000000}"/>
    <cellStyle name="Normal 13" xfId="254" xr:uid="{00000000-0005-0000-0000-0000FE000000}"/>
    <cellStyle name="Normal 14" xfId="255" xr:uid="{00000000-0005-0000-0000-0000FF000000}"/>
    <cellStyle name="Normal 2" xfId="256" xr:uid="{00000000-0005-0000-0000-000000010000}"/>
    <cellStyle name="Normal 2 2" xfId="257" xr:uid="{00000000-0005-0000-0000-000001010000}"/>
    <cellStyle name="Normal 2 3" xfId="258" xr:uid="{00000000-0005-0000-0000-000002010000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3" xfId="262" xr:uid="{00000000-0005-0000-0000-000006010000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3" xfId="266" xr:uid="{00000000-0005-0000-0000-00000A010000}"/>
    <cellStyle name="Normal 4 3" xfId="267" xr:uid="{00000000-0005-0000-0000-00000B01000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7" xfId="271" xr:uid="{00000000-0005-0000-0000-00000F010000}"/>
    <cellStyle name="Normal 8" xfId="272" xr:uid="{00000000-0005-0000-0000-000010010000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3" xfId="280" xr:uid="{00000000-0005-0000-0000-000018010000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3" xfId="362" xr:uid="{00000000-0005-0000-0000-00006A010000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3" xfId="373" xr:uid="{00000000-0005-0000-0000-000075010000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topLeftCell="A97" zoomScale="85" zoomScaleNormal="85" zoomScaleSheetLayoutView="85" zoomScalePageLayoutView="70" workbookViewId="0">
      <selection activeCell="B109" sqref="B109"/>
    </sheetView>
  </sheetViews>
  <sheetFormatPr defaultColWidth="9.1796875" defaultRowHeight="20.25" customHeight="1"/>
  <cols>
    <col min="1" max="1" width="42.90625" style="170" customWidth="1"/>
    <col min="2" max="2" width="6" style="165" customWidth="1"/>
    <col min="3" max="3" width="13.453125" style="2" customWidth="1"/>
    <col min="4" max="4" width="1.1796875" style="2" customWidth="1"/>
    <col min="5" max="5" width="13.453125" style="2" customWidth="1"/>
    <col min="6" max="6" width="1.1796875" style="2" customWidth="1"/>
    <col min="7" max="7" width="13.453125" style="2" customWidth="1"/>
    <col min="8" max="8" width="1.1796875" style="2" customWidth="1"/>
    <col min="9" max="9" width="13.453125" style="2" customWidth="1"/>
    <col min="10" max="10" width="10.90625" style="165" bestFit="1" customWidth="1"/>
    <col min="11" max="16384" width="9.1796875" style="165"/>
  </cols>
  <sheetData>
    <row r="1" spans="1:10" ht="20.25" customHeight="1">
      <c r="A1" s="60" t="s">
        <v>0</v>
      </c>
    </row>
    <row r="2" spans="1:10" ht="20.25" customHeight="1">
      <c r="A2" s="60" t="s">
        <v>1</v>
      </c>
    </row>
    <row r="3" spans="1:10" ht="20.25" customHeight="1">
      <c r="A3" s="61" t="s">
        <v>2</v>
      </c>
    </row>
    <row r="4" spans="1:10" s="166" customFormat="1" ht="20.25" customHeight="1">
      <c r="A4" s="62"/>
      <c r="C4" s="167"/>
      <c r="D4" s="167"/>
      <c r="E4" s="167"/>
      <c r="F4" s="167"/>
      <c r="G4" s="229" t="s">
        <v>3</v>
      </c>
      <c r="H4" s="229"/>
      <c r="I4" s="229"/>
    </row>
    <row r="5" spans="1:10" s="166" customFormat="1" ht="21.5" customHeight="1">
      <c r="A5" s="62"/>
      <c r="C5" s="233" t="s">
        <v>4</v>
      </c>
      <c r="D5" s="233"/>
      <c r="E5" s="233"/>
      <c r="F5" s="18"/>
      <c r="G5" s="233" t="s">
        <v>5</v>
      </c>
      <c r="H5" s="233"/>
      <c r="I5" s="233"/>
    </row>
    <row r="6" spans="1:10" s="166" customFormat="1" ht="21.5" customHeight="1">
      <c r="A6" s="168"/>
      <c r="B6" s="169"/>
      <c r="C6" s="236" t="s">
        <v>6</v>
      </c>
      <c r="D6" s="236"/>
      <c r="E6" s="236"/>
      <c r="F6" s="130"/>
      <c r="G6" s="234" t="s">
        <v>7</v>
      </c>
      <c r="H6" s="234"/>
      <c r="I6" s="234"/>
    </row>
    <row r="7" spans="1:10" ht="21.5">
      <c r="B7" s="169"/>
      <c r="C7" s="232" t="s">
        <v>8</v>
      </c>
      <c r="D7" s="237"/>
      <c r="E7" s="237"/>
      <c r="F7" s="171"/>
      <c r="G7" s="232" t="s">
        <v>8</v>
      </c>
      <c r="H7" s="232"/>
      <c r="I7" s="232"/>
    </row>
    <row r="8" spans="1:10" ht="21.5">
      <c r="A8" s="63" t="s">
        <v>9</v>
      </c>
      <c r="B8" s="64" t="s">
        <v>10</v>
      </c>
      <c r="C8" s="172">
        <v>2024</v>
      </c>
      <c r="D8" s="173"/>
      <c r="E8" s="172">
        <v>2023</v>
      </c>
      <c r="F8" s="173"/>
      <c r="G8" s="172">
        <v>2024</v>
      </c>
      <c r="H8" s="173"/>
      <c r="I8" s="172">
        <v>2023</v>
      </c>
    </row>
    <row r="9" spans="1:10" ht="21.5">
      <c r="A9" s="65"/>
      <c r="B9" s="64"/>
      <c r="C9" s="174"/>
      <c r="D9" s="173"/>
      <c r="E9" s="174"/>
      <c r="F9" s="173"/>
      <c r="G9" s="174"/>
      <c r="H9" s="173"/>
      <c r="I9" s="174"/>
    </row>
    <row r="10" spans="1:10" ht="21.5">
      <c r="A10" s="66" t="s">
        <v>11</v>
      </c>
      <c r="B10" s="64"/>
      <c r="C10" s="167"/>
      <c r="D10" s="167"/>
      <c r="E10" s="167"/>
      <c r="F10" s="167"/>
      <c r="G10" s="167"/>
      <c r="H10" s="167"/>
      <c r="I10" s="167"/>
    </row>
    <row r="11" spans="1:10" ht="21.5">
      <c r="A11" s="67" t="s">
        <v>12</v>
      </c>
      <c r="B11" s="64">
        <v>6</v>
      </c>
      <c r="C11" s="69">
        <v>24943527</v>
      </c>
      <c r="D11" s="167"/>
      <c r="E11" s="69">
        <v>26135884</v>
      </c>
      <c r="F11" s="167"/>
      <c r="G11" s="69">
        <v>1226831</v>
      </c>
      <c r="H11" s="167"/>
      <c r="I11" s="69">
        <v>1459843</v>
      </c>
      <c r="J11" s="212"/>
    </row>
    <row r="12" spans="1:10" ht="21.5">
      <c r="A12" s="68" t="s">
        <v>17</v>
      </c>
      <c r="B12" s="64"/>
      <c r="C12" s="69">
        <v>123839</v>
      </c>
      <c r="D12" s="70"/>
      <c r="E12" s="69">
        <v>159104</v>
      </c>
      <c r="F12" s="70"/>
      <c r="G12" s="175">
        <v>0</v>
      </c>
      <c r="H12" s="175"/>
      <c r="I12" s="175">
        <v>0</v>
      </c>
      <c r="J12" s="212"/>
    </row>
    <row r="13" spans="1:10" ht="21.5">
      <c r="A13" s="67" t="s">
        <v>255</v>
      </c>
      <c r="B13" s="64">
        <v>30</v>
      </c>
      <c r="C13" s="69">
        <v>40674195</v>
      </c>
      <c r="D13" s="167"/>
      <c r="E13" s="69">
        <v>42351035</v>
      </c>
      <c r="F13" s="167"/>
      <c r="G13" s="175">
        <v>1946007</v>
      </c>
      <c r="H13" s="167"/>
      <c r="I13" s="175">
        <v>3498937</v>
      </c>
      <c r="J13" s="212"/>
    </row>
    <row r="14" spans="1:10" ht="21.5">
      <c r="A14" s="68" t="s">
        <v>19</v>
      </c>
      <c r="B14" s="64"/>
      <c r="C14" s="69">
        <v>2206858</v>
      </c>
      <c r="D14" s="70"/>
      <c r="E14" s="69">
        <v>2645875</v>
      </c>
      <c r="F14" s="167"/>
      <c r="G14" s="175">
        <v>179771</v>
      </c>
      <c r="H14" s="167"/>
      <c r="I14" s="175">
        <v>192671</v>
      </c>
      <c r="J14" s="212"/>
    </row>
    <row r="15" spans="1:10" ht="21.5">
      <c r="A15" s="68" t="s">
        <v>20</v>
      </c>
      <c r="B15" s="64">
        <v>5</v>
      </c>
      <c r="C15" s="175">
        <v>124421</v>
      </c>
      <c r="D15" s="70"/>
      <c r="E15" s="175">
        <v>129131</v>
      </c>
      <c r="F15" s="167"/>
      <c r="G15" s="175">
        <v>4429799</v>
      </c>
      <c r="H15" s="167"/>
      <c r="I15" s="175">
        <v>0</v>
      </c>
      <c r="J15" s="212"/>
    </row>
    <row r="16" spans="1:10" ht="21.5">
      <c r="A16" s="68" t="s">
        <v>328</v>
      </c>
      <c r="B16" s="64"/>
      <c r="C16" s="175">
        <v>1057346</v>
      </c>
      <c r="D16" s="70"/>
      <c r="E16" s="175">
        <v>584908</v>
      </c>
      <c r="F16" s="167"/>
      <c r="G16" s="175">
        <v>987071</v>
      </c>
      <c r="H16" s="167"/>
      <c r="I16" s="175">
        <v>41150</v>
      </c>
      <c r="J16" s="212"/>
    </row>
    <row r="17" spans="1:10" ht="21.5">
      <c r="A17" s="68" t="s">
        <v>18</v>
      </c>
      <c r="B17" s="64"/>
      <c r="C17" s="69">
        <v>3096795</v>
      </c>
      <c r="D17" s="69"/>
      <c r="E17" s="69">
        <v>3117843</v>
      </c>
      <c r="F17" s="69"/>
      <c r="G17" s="175">
        <v>0</v>
      </c>
      <c r="H17" s="69"/>
      <c r="I17" s="175">
        <v>0</v>
      </c>
      <c r="J17" s="212"/>
    </row>
    <row r="18" spans="1:10" ht="21.5">
      <c r="A18" s="68" t="s">
        <v>13</v>
      </c>
      <c r="B18" s="64">
        <v>5</v>
      </c>
      <c r="C18" s="175">
        <v>38185</v>
      </c>
      <c r="D18" s="167"/>
      <c r="E18" s="175">
        <v>32949</v>
      </c>
      <c r="F18" s="167"/>
      <c r="G18" s="167">
        <v>22342366</v>
      </c>
      <c r="H18" s="167"/>
      <c r="I18" s="167">
        <v>15635280</v>
      </c>
      <c r="J18" s="212"/>
    </row>
    <row r="19" spans="1:10" ht="21.5">
      <c r="A19" s="68" t="s">
        <v>202</v>
      </c>
      <c r="B19" s="64" t="s">
        <v>291</v>
      </c>
      <c r="C19" s="175">
        <v>0</v>
      </c>
      <c r="D19" s="167"/>
      <c r="E19" s="175">
        <v>975007</v>
      </c>
      <c r="F19" s="167"/>
      <c r="G19" s="175">
        <v>0</v>
      </c>
      <c r="H19" s="167"/>
      <c r="I19" s="175">
        <v>0</v>
      </c>
      <c r="J19" s="212"/>
    </row>
    <row r="20" spans="1:10" ht="21.5">
      <c r="A20" s="68" t="s">
        <v>14</v>
      </c>
      <c r="B20" s="64">
        <v>7</v>
      </c>
      <c r="C20" s="175">
        <v>64771355</v>
      </c>
      <c r="D20" s="167"/>
      <c r="E20" s="175">
        <v>69508151</v>
      </c>
      <c r="F20" s="167"/>
      <c r="G20" s="167">
        <v>2161956</v>
      </c>
      <c r="H20" s="167"/>
      <c r="I20" s="167">
        <v>2642979</v>
      </c>
      <c r="J20" s="212"/>
    </row>
    <row r="21" spans="1:10" ht="21.5">
      <c r="A21" s="68" t="s">
        <v>15</v>
      </c>
      <c r="B21" s="64">
        <v>8</v>
      </c>
      <c r="C21" s="175">
        <v>49808044</v>
      </c>
      <c r="D21" s="176"/>
      <c r="E21" s="175">
        <v>55064952</v>
      </c>
      <c r="F21" s="176"/>
      <c r="G21" s="167">
        <v>650731</v>
      </c>
      <c r="H21" s="176"/>
      <c r="I21" s="167">
        <v>691457</v>
      </c>
      <c r="J21" s="212"/>
    </row>
    <row r="22" spans="1:10" ht="21.5">
      <c r="A22" s="68" t="s">
        <v>16</v>
      </c>
      <c r="B22" s="64">
        <v>30</v>
      </c>
      <c r="C22" s="69">
        <v>5558044</v>
      </c>
      <c r="D22" s="167"/>
      <c r="E22" s="69">
        <v>951621</v>
      </c>
      <c r="F22" s="167"/>
      <c r="G22" s="175">
        <v>44104</v>
      </c>
      <c r="H22" s="167"/>
      <c r="I22" s="175">
        <v>27145</v>
      </c>
      <c r="J22" s="212"/>
    </row>
    <row r="23" spans="1:10" ht="21.5">
      <c r="A23" s="68" t="s">
        <v>21</v>
      </c>
      <c r="B23" s="64"/>
      <c r="C23" s="177">
        <v>7604567</v>
      </c>
      <c r="D23" s="178"/>
      <c r="E23" s="177">
        <v>7149489</v>
      </c>
      <c r="F23" s="178"/>
      <c r="G23" s="175">
        <v>6178</v>
      </c>
      <c r="H23" s="178"/>
      <c r="I23" s="175">
        <v>6554</v>
      </c>
      <c r="J23" s="212"/>
    </row>
    <row r="24" spans="1:10" ht="21.5">
      <c r="A24" s="68" t="s">
        <v>22</v>
      </c>
      <c r="B24" s="64"/>
      <c r="C24" s="147">
        <v>53009</v>
      </c>
      <c r="D24" s="167"/>
      <c r="E24" s="147">
        <v>309639</v>
      </c>
      <c r="F24" s="167"/>
      <c r="G24" s="147">
        <v>0</v>
      </c>
      <c r="H24" s="167"/>
      <c r="I24" s="147">
        <v>0</v>
      </c>
      <c r="J24" s="212"/>
    </row>
    <row r="25" spans="1:10" ht="21.5">
      <c r="A25" s="63" t="s">
        <v>23</v>
      </c>
      <c r="B25" s="71"/>
      <c r="C25" s="6">
        <f>SUM(C11:C24)</f>
        <v>200060185</v>
      </c>
      <c r="D25" s="1"/>
      <c r="E25" s="6">
        <f>SUM(E11:E24)</f>
        <v>209115588</v>
      </c>
      <c r="F25" s="1"/>
      <c r="G25" s="6">
        <f>SUM(G11:G24)</f>
        <v>33974814</v>
      </c>
      <c r="H25" s="1"/>
      <c r="I25" s="6">
        <f>SUM(I11:I24)</f>
        <v>24196016</v>
      </c>
    </row>
    <row r="26" spans="1:10" ht="21.5">
      <c r="A26" s="72"/>
      <c r="B26" s="64"/>
      <c r="C26" s="167"/>
      <c r="D26" s="167"/>
      <c r="E26" s="167"/>
      <c r="F26" s="167"/>
      <c r="G26" s="167"/>
      <c r="H26" s="167"/>
      <c r="I26" s="167"/>
    </row>
    <row r="27" spans="1:10" ht="21.5">
      <c r="A27" s="60" t="s">
        <v>0</v>
      </c>
      <c r="B27" s="166"/>
      <c r="C27" s="167"/>
      <c r="D27" s="167"/>
      <c r="E27" s="167"/>
      <c r="F27" s="167"/>
      <c r="G27" s="167"/>
      <c r="H27" s="167"/>
      <c r="I27" s="167"/>
    </row>
    <row r="28" spans="1:10" ht="21.5">
      <c r="A28" s="60" t="s">
        <v>1</v>
      </c>
      <c r="B28" s="166"/>
      <c r="C28" s="167"/>
      <c r="D28" s="167"/>
      <c r="E28" s="167"/>
      <c r="F28" s="167"/>
      <c r="G28" s="167"/>
      <c r="H28" s="167"/>
      <c r="I28" s="167"/>
    </row>
    <row r="29" spans="1:10" ht="21.5">
      <c r="A29" s="61" t="s">
        <v>2</v>
      </c>
      <c r="B29" s="166"/>
      <c r="C29" s="167"/>
      <c r="D29" s="167"/>
      <c r="E29" s="167"/>
      <c r="F29" s="167"/>
      <c r="G29" s="167"/>
      <c r="H29" s="167"/>
      <c r="I29" s="167"/>
    </row>
    <row r="30" spans="1:10" ht="21.5">
      <c r="A30" s="61"/>
      <c r="B30" s="166"/>
      <c r="C30" s="167"/>
      <c r="D30" s="167"/>
      <c r="E30" s="167"/>
      <c r="F30" s="167"/>
      <c r="G30" s="229" t="s">
        <v>3</v>
      </c>
      <c r="H30" s="229"/>
      <c r="I30" s="229"/>
    </row>
    <row r="31" spans="1:10" ht="23">
      <c r="A31" s="73"/>
      <c r="B31" s="166"/>
      <c r="C31" s="231" t="s">
        <v>4</v>
      </c>
      <c r="D31" s="231"/>
      <c r="E31" s="231"/>
      <c r="F31" s="1"/>
      <c r="G31" s="231" t="s">
        <v>5</v>
      </c>
      <c r="H31" s="231"/>
      <c r="I31" s="231"/>
    </row>
    <row r="32" spans="1:10" ht="21.5">
      <c r="B32" s="169"/>
      <c r="C32" s="235" t="s">
        <v>6</v>
      </c>
      <c r="D32" s="235"/>
      <c r="E32" s="235"/>
      <c r="F32" s="3"/>
      <c r="G32" s="230" t="s">
        <v>7</v>
      </c>
      <c r="H32" s="230"/>
      <c r="I32" s="230"/>
    </row>
    <row r="33" spans="1:9" ht="21.5">
      <c r="B33" s="169"/>
      <c r="C33" s="232" t="s">
        <v>8</v>
      </c>
      <c r="D33" s="232"/>
      <c r="E33" s="232"/>
      <c r="F33" s="171"/>
      <c r="G33" s="232" t="s">
        <v>8</v>
      </c>
      <c r="H33" s="232"/>
      <c r="I33" s="232"/>
    </row>
    <row r="34" spans="1:9" ht="21.5">
      <c r="A34" s="61" t="s">
        <v>24</v>
      </c>
      <c r="B34" s="64" t="s">
        <v>10</v>
      </c>
      <c r="C34" s="172">
        <v>2024</v>
      </c>
      <c r="D34" s="173"/>
      <c r="E34" s="172">
        <v>2023</v>
      </c>
      <c r="F34" s="173"/>
      <c r="G34" s="172">
        <v>2024</v>
      </c>
      <c r="H34" s="173"/>
      <c r="I34" s="172">
        <v>2023</v>
      </c>
    </row>
    <row r="35" spans="1:9" ht="21.5">
      <c r="A35" s="61"/>
      <c r="B35" s="64"/>
      <c r="C35" s="174"/>
      <c r="D35" s="173"/>
      <c r="E35" s="174"/>
      <c r="F35" s="173"/>
      <c r="G35" s="174"/>
      <c r="H35" s="173"/>
      <c r="I35" s="174"/>
    </row>
    <row r="36" spans="1:9" ht="21.5">
      <c r="A36" s="74" t="s">
        <v>25</v>
      </c>
      <c r="B36" s="64"/>
      <c r="C36" s="167"/>
      <c r="D36" s="167"/>
      <c r="E36" s="167"/>
      <c r="F36" s="167"/>
      <c r="G36" s="167"/>
      <c r="H36" s="167"/>
      <c r="I36" s="167"/>
    </row>
    <row r="37" spans="1:9" ht="21.5">
      <c r="A37" s="68" t="s">
        <v>38</v>
      </c>
      <c r="B37" s="64">
        <v>30</v>
      </c>
      <c r="C37" s="175">
        <v>1039413</v>
      </c>
      <c r="D37" s="167"/>
      <c r="E37" s="175">
        <v>2046507</v>
      </c>
      <c r="F37" s="167"/>
      <c r="G37" s="175">
        <v>0</v>
      </c>
      <c r="H37" s="70"/>
      <c r="I37" s="175">
        <v>130006</v>
      </c>
    </row>
    <row r="38" spans="1:9" ht="21.5">
      <c r="A38" s="68" t="s">
        <v>26</v>
      </c>
      <c r="B38" s="64">
        <v>30</v>
      </c>
      <c r="C38" s="69">
        <v>15497406</v>
      </c>
      <c r="D38" s="167"/>
      <c r="E38" s="69">
        <v>12634023</v>
      </c>
      <c r="F38" s="167"/>
      <c r="G38" s="69">
        <v>994272</v>
      </c>
      <c r="H38" s="167"/>
      <c r="I38" s="69">
        <v>879200</v>
      </c>
    </row>
    <row r="39" spans="1:9" ht="21.5">
      <c r="A39" s="68" t="s">
        <v>27</v>
      </c>
      <c r="B39" s="64">
        <v>9</v>
      </c>
      <c r="C39" s="175">
        <v>0</v>
      </c>
      <c r="D39" s="70"/>
      <c r="E39" s="175">
        <v>0</v>
      </c>
      <c r="F39" s="167"/>
      <c r="G39" s="69">
        <v>258378054</v>
      </c>
      <c r="H39" s="69"/>
      <c r="I39" s="69">
        <v>250641201</v>
      </c>
    </row>
    <row r="40" spans="1:9" ht="21.5">
      <c r="A40" s="68" t="s">
        <v>28</v>
      </c>
      <c r="B40" s="64">
        <v>11</v>
      </c>
      <c r="C40" s="69">
        <v>245806299</v>
      </c>
      <c r="D40" s="167"/>
      <c r="E40" s="69">
        <v>240715601</v>
      </c>
      <c r="F40" s="167"/>
      <c r="G40" s="69">
        <v>6082625</v>
      </c>
      <c r="H40" s="167"/>
      <c r="I40" s="69">
        <v>2947625</v>
      </c>
    </row>
    <row r="41" spans="1:9" ht="21.5">
      <c r="A41" s="68" t="s">
        <v>29</v>
      </c>
      <c r="B41" s="64">
        <v>12</v>
      </c>
      <c r="C41" s="69">
        <v>20303646</v>
      </c>
      <c r="D41" s="176"/>
      <c r="E41" s="69">
        <v>19198465</v>
      </c>
      <c r="F41" s="176"/>
      <c r="G41" s="175">
        <v>4506624</v>
      </c>
      <c r="H41" s="69"/>
      <c r="I41" s="175">
        <v>3794343</v>
      </c>
    </row>
    <row r="42" spans="1:9" ht="21.5">
      <c r="A42" s="68" t="s">
        <v>30</v>
      </c>
      <c r="B42" s="64" t="s">
        <v>291</v>
      </c>
      <c r="C42" s="175">
        <v>894811</v>
      </c>
      <c r="D42" s="70"/>
      <c r="E42" s="175">
        <v>0</v>
      </c>
      <c r="F42" s="167"/>
      <c r="G42" s="175">
        <v>43000</v>
      </c>
      <c r="H42" s="167"/>
      <c r="I42" s="175">
        <v>350000</v>
      </c>
    </row>
    <row r="43" spans="1:9" ht="21.5">
      <c r="A43" s="68" t="s">
        <v>31</v>
      </c>
      <c r="B43" s="64">
        <v>13</v>
      </c>
      <c r="C43" s="69">
        <v>8181272</v>
      </c>
      <c r="D43" s="167"/>
      <c r="E43" s="69">
        <v>7951164</v>
      </c>
      <c r="F43" s="167"/>
      <c r="G43" s="69">
        <v>2696115</v>
      </c>
      <c r="H43" s="167"/>
      <c r="I43" s="69">
        <v>2677130</v>
      </c>
    </row>
    <row r="44" spans="1:9" ht="21.5">
      <c r="A44" s="68" t="s">
        <v>32</v>
      </c>
      <c r="B44" s="64">
        <v>14</v>
      </c>
      <c r="C44" s="69">
        <v>255584726</v>
      </c>
      <c r="D44" s="167"/>
      <c r="E44" s="69">
        <v>265143594</v>
      </c>
      <c r="F44" s="167"/>
      <c r="G44" s="69">
        <v>19643251</v>
      </c>
      <c r="H44" s="167"/>
      <c r="I44" s="69">
        <v>20024454</v>
      </c>
    </row>
    <row r="45" spans="1:9" ht="21.5">
      <c r="A45" s="68" t="s">
        <v>33</v>
      </c>
      <c r="B45" s="64">
        <v>15</v>
      </c>
      <c r="C45" s="69">
        <v>36383703</v>
      </c>
      <c r="D45" s="167"/>
      <c r="E45" s="69">
        <v>35497259</v>
      </c>
      <c r="F45" s="167"/>
      <c r="G45" s="175">
        <v>535691</v>
      </c>
      <c r="H45" s="167"/>
      <c r="I45" s="175">
        <v>495438</v>
      </c>
    </row>
    <row r="46" spans="1:9" ht="21.5">
      <c r="A46" s="68" t="s">
        <v>34</v>
      </c>
      <c r="B46" s="64">
        <v>16</v>
      </c>
      <c r="C46" s="69">
        <v>58027736</v>
      </c>
      <c r="D46" s="179"/>
      <c r="E46" s="69">
        <v>60187906</v>
      </c>
      <c r="F46" s="179"/>
      <c r="G46" s="175">
        <v>0</v>
      </c>
      <c r="H46" s="70"/>
      <c r="I46" s="175">
        <v>0</v>
      </c>
    </row>
    <row r="47" spans="1:9" ht="21.5">
      <c r="A47" s="68" t="s">
        <v>35</v>
      </c>
      <c r="B47" s="64">
        <v>17</v>
      </c>
      <c r="C47" s="69">
        <v>13093281</v>
      </c>
      <c r="D47" s="167"/>
      <c r="E47" s="69">
        <v>13240432</v>
      </c>
      <c r="F47" s="167"/>
      <c r="G47" s="69">
        <v>35903</v>
      </c>
      <c r="H47" s="167"/>
      <c r="I47" s="69">
        <v>46635</v>
      </c>
    </row>
    <row r="48" spans="1:9" ht="21.5">
      <c r="A48" s="68" t="s">
        <v>36</v>
      </c>
      <c r="B48" s="64">
        <v>8</v>
      </c>
      <c r="C48" s="69">
        <v>10986458</v>
      </c>
      <c r="D48" s="179"/>
      <c r="E48" s="69">
        <v>12072598</v>
      </c>
      <c r="F48" s="179"/>
      <c r="G48" s="175">
        <v>0</v>
      </c>
      <c r="H48" s="179"/>
      <c r="I48" s="175">
        <v>0</v>
      </c>
    </row>
    <row r="49" spans="1:9" ht="21.5">
      <c r="A49" s="68" t="s">
        <v>37</v>
      </c>
      <c r="B49" s="64">
        <v>27</v>
      </c>
      <c r="C49" s="69">
        <v>7143929</v>
      </c>
      <c r="D49" s="167"/>
      <c r="E49" s="69">
        <v>5757970</v>
      </c>
      <c r="F49" s="167"/>
      <c r="G49" s="175">
        <v>1715101</v>
      </c>
      <c r="H49" s="167"/>
      <c r="I49" s="175">
        <v>582849</v>
      </c>
    </row>
    <row r="50" spans="1:9" ht="21.5">
      <c r="A50" s="68" t="s">
        <v>39</v>
      </c>
      <c r="B50" s="71"/>
      <c r="C50" s="28">
        <v>3721066</v>
      </c>
      <c r="D50" s="167"/>
      <c r="E50" s="28">
        <v>3656745</v>
      </c>
      <c r="F50" s="167"/>
      <c r="G50" s="28">
        <v>40412</v>
      </c>
      <c r="H50" s="167"/>
      <c r="I50" s="28">
        <v>43301</v>
      </c>
    </row>
    <row r="51" spans="1:9" ht="21.5">
      <c r="A51" s="63" t="s">
        <v>40</v>
      </c>
      <c r="B51" s="71"/>
      <c r="C51" s="6">
        <f>SUM(C37:C50)</f>
        <v>676663746</v>
      </c>
      <c r="D51" s="1"/>
      <c r="E51" s="6">
        <f>SUM(E37:E50)</f>
        <v>678102264</v>
      </c>
      <c r="F51" s="1"/>
      <c r="G51" s="6">
        <f>SUM(G37:G50)</f>
        <v>294671048</v>
      </c>
      <c r="H51" s="1"/>
      <c r="I51" s="6">
        <f>SUM(I37:I50)</f>
        <v>282612182</v>
      </c>
    </row>
    <row r="52" spans="1:9" ht="22">
      <c r="A52" s="75"/>
      <c r="B52" s="71"/>
      <c r="C52" s="175"/>
      <c r="D52" s="1"/>
      <c r="E52" s="175"/>
      <c r="F52" s="1"/>
      <c r="G52" s="175"/>
      <c r="H52" s="1"/>
      <c r="I52" s="175"/>
    </row>
    <row r="53" spans="1:9" ht="22" thickBot="1">
      <c r="A53" s="63" t="s">
        <v>41</v>
      </c>
      <c r="B53" s="64"/>
      <c r="C53" s="24">
        <f>C25+C51</f>
        <v>876723931</v>
      </c>
      <c r="D53" s="1"/>
      <c r="E53" s="24">
        <f>E25+E51</f>
        <v>887217852</v>
      </c>
      <c r="F53" s="1"/>
      <c r="G53" s="24">
        <f>G25+G51</f>
        <v>328645862</v>
      </c>
      <c r="H53" s="1"/>
      <c r="I53" s="24">
        <f>I25+I51</f>
        <v>306808198</v>
      </c>
    </row>
    <row r="54" spans="1:9" ht="22" thickTop="1">
      <c r="B54" s="71"/>
      <c r="C54" s="167"/>
      <c r="D54" s="167"/>
      <c r="E54" s="167"/>
      <c r="F54" s="167"/>
      <c r="G54" s="167"/>
      <c r="H54" s="167"/>
      <c r="I54" s="167"/>
    </row>
    <row r="55" spans="1:9" ht="21.5">
      <c r="A55" s="60" t="s">
        <v>0</v>
      </c>
      <c r="B55" s="71"/>
      <c r="C55" s="167"/>
      <c r="D55" s="167"/>
      <c r="E55" s="167"/>
      <c r="F55" s="167"/>
      <c r="G55" s="167"/>
      <c r="H55" s="167"/>
      <c r="I55" s="167"/>
    </row>
    <row r="56" spans="1:9" ht="21.5">
      <c r="A56" s="60" t="s">
        <v>1</v>
      </c>
      <c r="B56" s="71"/>
      <c r="C56" s="167"/>
      <c r="D56" s="167"/>
      <c r="E56" s="167"/>
      <c r="F56" s="167"/>
      <c r="G56" s="167"/>
      <c r="H56" s="167"/>
      <c r="I56" s="167"/>
    </row>
    <row r="57" spans="1:9" ht="21.5">
      <c r="A57" s="61" t="s">
        <v>2</v>
      </c>
      <c r="B57" s="71"/>
      <c r="C57" s="167"/>
      <c r="D57" s="167"/>
      <c r="E57" s="167"/>
      <c r="F57" s="167"/>
      <c r="G57" s="167"/>
      <c r="H57" s="167"/>
      <c r="I57" s="167"/>
    </row>
    <row r="58" spans="1:9" ht="23">
      <c r="A58" s="73"/>
      <c r="B58" s="166"/>
      <c r="C58" s="167"/>
      <c r="D58" s="167"/>
      <c r="E58" s="167"/>
      <c r="F58" s="167"/>
      <c r="G58" s="229" t="s">
        <v>3</v>
      </c>
      <c r="H58" s="229"/>
      <c r="I58" s="229"/>
    </row>
    <row r="59" spans="1:9" ht="23">
      <c r="A59" s="73"/>
      <c r="B59" s="166"/>
      <c r="C59" s="231" t="s">
        <v>4</v>
      </c>
      <c r="D59" s="231"/>
      <c r="E59" s="231"/>
      <c r="F59" s="1"/>
      <c r="G59" s="231" t="s">
        <v>5</v>
      </c>
      <c r="H59" s="231"/>
      <c r="I59" s="231"/>
    </row>
    <row r="60" spans="1:9" ht="21.5">
      <c r="B60" s="169"/>
      <c r="C60" s="235" t="s">
        <v>6</v>
      </c>
      <c r="D60" s="235"/>
      <c r="E60" s="235"/>
      <c r="F60" s="3"/>
      <c r="G60" s="230" t="s">
        <v>7</v>
      </c>
      <c r="H60" s="230"/>
      <c r="I60" s="230"/>
    </row>
    <row r="61" spans="1:9" ht="21.5">
      <c r="A61" s="76"/>
      <c r="B61" s="169"/>
      <c r="C61" s="232" t="s">
        <v>8</v>
      </c>
      <c r="D61" s="232"/>
      <c r="E61" s="232"/>
      <c r="F61" s="171"/>
      <c r="G61" s="232" t="s">
        <v>8</v>
      </c>
      <c r="H61" s="232"/>
      <c r="I61" s="232"/>
    </row>
    <row r="62" spans="1:9" ht="21.5">
      <c r="A62" s="61" t="s">
        <v>42</v>
      </c>
      <c r="B62" s="64" t="s">
        <v>10</v>
      </c>
      <c r="C62" s="172">
        <v>2024</v>
      </c>
      <c r="D62" s="173"/>
      <c r="E62" s="172">
        <v>2023</v>
      </c>
      <c r="F62" s="173"/>
      <c r="G62" s="172">
        <v>2024</v>
      </c>
      <c r="H62" s="173"/>
      <c r="I62" s="172">
        <v>2023</v>
      </c>
    </row>
    <row r="63" spans="1:9" ht="21.5">
      <c r="A63" s="61"/>
      <c r="B63" s="64"/>
      <c r="C63" s="174"/>
      <c r="D63" s="173"/>
      <c r="E63" s="174"/>
      <c r="F63" s="173"/>
      <c r="G63" s="174"/>
      <c r="H63" s="173"/>
      <c r="I63" s="174"/>
    </row>
    <row r="64" spans="1:9" ht="21" customHeight="1">
      <c r="A64" s="74" t="s">
        <v>43</v>
      </c>
      <c r="B64" s="169"/>
      <c r="C64" s="167"/>
      <c r="D64" s="167"/>
      <c r="E64" s="167"/>
      <c r="F64" s="167"/>
      <c r="G64" s="167"/>
      <c r="H64" s="167"/>
      <c r="I64" s="167"/>
    </row>
    <row r="65" spans="1:9" ht="21.5">
      <c r="A65" s="68" t="s">
        <v>44</v>
      </c>
      <c r="B65" s="64"/>
      <c r="C65" s="167"/>
      <c r="D65" s="167"/>
      <c r="E65" s="167"/>
      <c r="F65" s="167"/>
      <c r="G65" s="167"/>
      <c r="H65" s="167"/>
      <c r="I65" s="167"/>
    </row>
    <row r="66" spans="1:9" ht="21.5">
      <c r="A66" s="68" t="s">
        <v>45</v>
      </c>
      <c r="B66" s="64">
        <v>18</v>
      </c>
      <c r="C66" s="69">
        <v>68255725</v>
      </c>
      <c r="D66" s="167"/>
      <c r="E66" s="69">
        <v>86426945</v>
      </c>
      <c r="F66" s="167"/>
      <c r="G66" s="175">
        <v>0</v>
      </c>
      <c r="H66" s="167"/>
      <c r="I66" s="175">
        <v>0</v>
      </c>
    </row>
    <row r="67" spans="1:9" ht="21.5">
      <c r="A67" s="68" t="s">
        <v>46</v>
      </c>
      <c r="B67" s="64">
        <v>18</v>
      </c>
      <c r="C67" s="69">
        <v>61593448</v>
      </c>
      <c r="D67" s="167"/>
      <c r="E67" s="69">
        <v>58310380</v>
      </c>
      <c r="F67" s="167"/>
      <c r="G67" s="167">
        <v>30380297</v>
      </c>
      <c r="H67" s="167"/>
      <c r="I67" s="167">
        <v>29479001</v>
      </c>
    </row>
    <row r="68" spans="1:9" ht="21.5">
      <c r="A68" s="68" t="s">
        <v>256</v>
      </c>
      <c r="B68" s="64">
        <v>20</v>
      </c>
      <c r="C68" s="69">
        <v>34840022</v>
      </c>
      <c r="D68" s="167"/>
      <c r="E68" s="69">
        <v>36527046</v>
      </c>
      <c r="F68" s="167"/>
      <c r="G68" s="167">
        <v>838747</v>
      </c>
      <c r="H68" s="167"/>
      <c r="I68" s="167">
        <v>1069355</v>
      </c>
    </row>
    <row r="69" spans="1:9" ht="21.5">
      <c r="A69" s="68" t="s">
        <v>296</v>
      </c>
      <c r="B69" s="64">
        <v>33</v>
      </c>
      <c r="C69" s="69">
        <v>14994422</v>
      </c>
      <c r="D69" s="167"/>
      <c r="E69" s="193">
        <v>15073903</v>
      </c>
      <c r="F69" s="216"/>
      <c r="G69" s="216">
        <v>1608334</v>
      </c>
      <c r="H69" s="216"/>
      <c r="I69" s="216">
        <v>1490650</v>
      </c>
    </row>
    <row r="70" spans="1:9" ht="21.5">
      <c r="A70" s="68" t="s">
        <v>47</v>
      </c>
      <c r="B70" s="64" t="s">
        <v>317</v>
      </c>
      <c r="C70" s="175">
        <v>35240586</v>
      </c>
      <c r="D70" s="69"/>
      <c r="E70" s="175">
        <v>27181180</v>
      </c>
      <c r="F70" s="69"/>
      <c r="G70" s="175">
        <v>497064</v>
      </c>
      <c r="H70" s="69"/>
      <c r="I70" s="175">
        <v>907602</v>
      </c>
    </row>
    <row r="71" spans="1:9" ht="21.5">
      <c r="A71" s="68" t="s">
        <v>48</v>
      </c>
      <c r="B71" s="64">
        <v>18</v>
      </c>
      <c r="C71" s="69">
        <v>5377165</v>
      </c>
      <c r="D71" s="69"/>
      <c r="E71" s="69">
        <v>5318603</v>
      </c>
      <c r="F71" s="69"/>
      <c r="G71" s="180">
        <v>125516</v>
      </c>
      <c r="H71" s="69"/>
      <c r="I71" s="180">
        <v>166175</v>
      </c>
    </row>
    <row r="72" spans="1:9" ht="21.5">
      <c r="A72" s="68" t="s">
        <v>257</v>
      </c>
      <c r="B72" s="64" t="s">
        <v>317</v>
      </c>
      <c r="C72" s="69">
        <v>29905000</v>
      </c>
      <c r="D72" s="69"/>
      <c r="E72" s="69">
        <v>20832600</v>
      </c>
      <c r="F72" s="69"/>
      <c r="G72" s="180">
        <v>10460000</v>
      </c>
      <c r="H72" s="69"/>
      <c r="I72" s="180">
        <v>16832600</v>
      </c>
    </row>
    <row r="73" spans="1:9" ht="21.5">
      <c r="A73" s="68" t="s">
        <v>49</v>
      </c>
      <c r="B73" s="64" t="s">
        <v>292</v>
      </c>
      <c r="C73" s="69">
        <v>2613766</v>
      </c>
      <c r="D73" s="70"/>
      <c r="E73" s="69">
        <v>256608</v>
      </c>
      <c r="F73" s="69"/>
      <c r="G73" s="175">
        <v>31185268</v>
      </c>
      <c r="H73" s="69"/>
      <c r="I73" s="175">
        <v>9490268</v>
      </c>
    </row>
    <row r="74" spans="1:9" ht="21.5">
      <c r="A74" s="68" t="s">
        <v>233</v>
      </c>
      <c r="B74" s="166"/>
      <c r="C74" s="69">
        <v>2773476</v>
      </c>
      <c r="D74" s="167"/>
      <c r="E74" s="69">
        <v>1616371</v>
      </c>
      <c r="F74" s="167"/>
      <c r="G74" s="175">
        <v>0</v>
      </c>
      <c r="H74" s="70"/>
      <c r="I74" s="175">
        <v>0</v>
      </c>
    </row>
    <row r="75" spans="1:9" ht="21.5">
      <c r="A75" s="68" t="s">
        <v>50</v>
      </c>
      <c r="B75" s="64">
        <v>30</v>
      </c>
      <c r="C75" s="175">
        <v>280182</v>
      </c>
      <c r="D75" s="69"/>
      <c r="E75" s="175">
        <v>208657</v>
      </c>
      <c r="F75" s="69"/>
      <c r="G75" s="175">
        <v>8818</v>
      </c>
      <c r="H75" s="69"/>
      <c r="I75" s="175">
        <v>2079</v>
      </c>
    </row>
    <row r="76" spans="1:9" ht="21.5">
      <c r="A76" s="68" t="s">
        <v>51</v>
      </c>
      <c r="B76" s="64">
        <v>33</v>
      </c>
      <c r="C76" s="175">
        <v>7459908</v>
      </c>
      <c r="D76" s="69"/>
      <c r="E76" s="175">
        <v>7710925</v>
      </c>
      <c r="F76" s="69"/>
      <c r="G76" s="175">
        <v>409254</v>
      </c>
      <c r="H76" s="69"/>
      <c r="I76" s="175">
        <v>402325</v>
      </c>
    </row>
    <row r="77" spans="1:9" ht="21.5">
      <c r="A77" s="63" t="s">
        <v>52</v>
      </c>
      <c r="B77" s="64"/>
      <c r="C77" s="23">
        <f>SUM(C66:C76)</f>
        <v>263333700</v>
      </c>
      <c r="D77" s="1"/>
      <c r="E77" s="23">
        <f>SUM(E66:E76)</f>
        <v>259463218</v>
      </c>
      <c r="F77" s="1"/>
      <c r="G77" s="23">
        <f>SUM(G66:G76)</f>
        <v>75513298</v>
      </c>
      <c r="H77" s="1"/>
      <c r="I77" s="23">
        <f>SUM(I66:I76)</f>
        <v>59840055</v>
      </c>
    </row>
    <row r="78" spans="1:9" ht="21.5">
      <c r="B78" s="64"/>
      <c r="C78" s="167"/>
      <c r="D78" s="167"/>
      <c r="E78" s="167"/>
      <c r="F78" s="167"/>
      <c r="G78" s="167"/>
      <c r="H78" s="167"/>
      <c r="I78" s="167"/>
    </row>
    <row r="79" spans="1:9" ht="21.5">
      <c r="A79" s="74" t="s">
        <v>53</v>
      </c>
      <c r="B79" s="64"/>
      <c r="C79" s="167"/>
      <c r="D79" s="167"/>
      <c r="E79" s="167"/>
      <c r="F79" s="167"/>
      <c r="G79" s="167"/>
      <c r="H79" s="167"/>
      <c r="I79" s="167"/>
    </row>
    <row r="80" spans="1:9" ht="21.5">
      <c r="A80" s="68" t="s">
        <v>54</v>
      </c>
      <c r="B80" s="64" t="s">
        <v>317</v>
      </c>
      <c r="C80" s="69">
        <v>95664891</v>
      </c>
      <c r="D80" s="167"/>
      <c r="E80" s="193">
        <v>104443136</v>
      </c>
      <c r="F80" s="194"/>
      <c r="G80" s="195">
        <v>0</v>
      </c>
      <c r="H80" s="194"/>
      <c r="I80" s="194">
        <v>492469</v>
      </c>
    </row>
    <row r="81" spans="1:9" ht="21.5">
      <c r="A81" s="68" t="s">
        <v>55</v>
      </c>
      <c r="B81" s="64">
        <v>18</v>
      </c>
      <c r="C81" s="175">
        <v>31269021</v>
      </c>
      <c r="D81" s="69"/>
      <c r="E81" s="195">
        <v>30045018</v>
      </c>
      <c r="F81" s="193"/>
      <c r="G81" s="193">
        <v>417070</v>
      </c>
      <c r="H81" s="193"/>
      <c r="I81" s="193">
        <v>332705</v>
      </c>
    </row>
    <row r="82" spans="1:9" ht="21.5">
      <c r="A82" s="68" t="s">
        <v>258</v>
      </c>
      <c r="B82" s="64" t="s">
        <v>317</v>
      </c>
      <c r="C82" s="175">
        <v>164977200</v>
      </c>
      <c r="D82" s="69"/>
      <c r="E82" s="193">
        <v>182297200</v>
      </c>
      <c r="F82" s="194"/>
      <c r="G82" s="194">
        <v>94672200</v>
      </c>
      <c r="H82" s="194"/>
      <c r="I82" s="194">
        <v>92547200</v>
      </c>
    </row>
    <row r="83" spans="1:9" ht="21.5">
      <c r="A83" s="68" t="s">
        <v>56</v>
      </c>
      <c r="B83" s="64">
        <v>27</v>
      </c>
      <c r="C83" s="69">
        <v>15970279</v>
      </c>
      <c r="D83" s="167"/>
      <c r="E83" s="193">
        <v>14880664</v>
      </c>
      <c r="F83" s="194"/>
      <c r="G83" s="195">
        <v>0</v>
      </c>
      <c r="H83" s="194"/>
      <c r="I83" s="195">
        <v>0</v>
      </c>
    </row>
    <row r="84" spans="1:9" ht="21.5">
      <c r="A84" s="68" t="s">
        <v>57</v>
      </c>
      <c r="B84" s="64">
        <v>21</v>
      </c>
      <c r="C84" s="69">
        <v>8629968</v>
      </c>
      <c r="D84" s="176"/>
      <c r="E84" s="193">
        <v>9316347</v>
      </c>
      <c r="F84" s="196"/>
      <c r="G84" s="196">
        <v>2114920</v>
      </c>
      <c r="H84" s="196"/>
      <c r="I84" s="196">
        <v>2558832</v>
      </c>
    </row>
    <row r="85" spans="1:9" ht="21.5">
      <c r="A85" s="68" t="s">
        <v>58</v>
      </c>
      <c r="B85" s="64"/>
      <c r="C85" s="69">
        <v>3065328</v>
      </c>
      <c r="D85" s="167"/>
      <c r="E85" s="193">
        <v>1476414</v>
      </c>
      <c r="F85" s="196"/>
      <c r="G85" s="195">
        <v>0</v>
      </c>
      <c r="H85" s="196"/>
      <c r="I85" s="195">
        <v>0</v>
      </c>
    </row>
    <row r="86" spans="1:9" ht="21.5">
      <c r="A86" s="68" t="s">
        <v>59</v>
      </c>
      <c r="B86" s="64">
        <v>30</v>
      </c>
      <c r="C86" s="147">
        <v>590002</v>
      </c>
      <c r="D86" s="180"/>
      <c r="E86" s="195">
        <v>262760</v>
      </c>
      <c r="F86" s="194"/>
      <c r="G86" s="195">
        <v>0</v>
      </c>
      <c r="H86" s="194"/>
      <c r="I86" s="195">
        <v>0</v>
      </c>
    </row>
    <row r="87" spans="1:9" ht="21.5">
      <c r="A87" s="63" t="s">
        <v>60</v>
      </c>
      <c r="B87" s="64"/>
      <c r="C87" s="23">
        <f>SUM(C80:C86)</f>
        <v>320166689</v>
      </c>
      <c r="D87" s="1"/>
      <c r="E87" s="23">
        <f>SUM(E80:E86)</f>
        <v>342721539</v>
      </c>
      <c r="F87" s="1"/>
      <c r="G87" s="23">
        <f>SUM(G80:G86)</f>
        <v>97204190</v>
      </c>
      <c r="H87" s="1"/>
      <c r="I87" s="23">
        <f>SUM(I80:I86)</f>
        <v>95931206</v>
      </c>
    </row>
    <row r="88" spans="1:9" ht="22">
      <c r="A88" s="75"/>
      <c r="B88" s="64"/>
      <c r="C88" s="3"/>
      <c r="D88" s="3"/>
      <c r="E88" s="3"/>
      <c r="F88" s="3"/>
      <c r="G88" s="3"/>
      <c r="H88" s="3"/>
      <c r="I88" s="3"/>
    </row>
    <row r="89" spans="1:9" ht="21.5">
      <c r="A89" s="63" t="s">
        <v>61</v>
      </c>
      <c r="B89" s="64"/>
      <c r="C89" s="6">
        <f>C77+C87</f>
        <v>583500389</v>
      </c>
      <c r="D89" s="1"/>
      <c r="E89" s="6">
        <f>E77+E87</f>
        <v>602184757</v>
      </c>
      <c r="F89" s="1"/>
      <c r="G89" s="6">
        <f>G77+G87</f>
        <v>172717488</v>
      </c>
      <c r="H89" s="1"/>
      <c r="I89" s="4">
        <f>I77+I87</f>
        <v>155771261</v>
      </c>
    </row>
    <row r="90" spans="1:9" ht="22">
      <c r="A90" s="75"/>
      <c r="B90" s="64"/>
      <c r="C90" s="3"/>
      <c r="D90" s="1"/>
      <c r="E90" s="3"/>
      <c r="F90" s="1"/>
      <c r="G90" s="3"/>
      <c r="H90" s="1"/>
      <c r="I90" s="3"/>
    </row>
    <row r="91" spans="1:9" ht="21.5">
      <c r="A91" s="60" t="s">
        <v>0</v>
      </c>
      <c r="B91" s="166"/>
      <c r="C91" s="167"/>
      <c r="D91" s="167"/>
      <c r="E91" s="167"/>
      <c r="F91" s="167"/>
      <c r="G91" s="167"/>
      <c r="H91" s="167"/>
      <c r="I91" s="167"/>
    </row>
    <row r="92" spans="1:9" ht="21.5">
      <c r="A92" s="60" t="s">
        <v>1</v>
      </c>
      <c r="B92" s="166"/>
      <c r="C92" s="167"/>
      <c r="D92" s="167"/>
      <c r="E92" s="167"/>
      <c r="F92" s="167"/>
      <c r="G92" s="167"/>
      <c r="H92" s="167"/>
      <c r="I92" s="167"/>
    </row>
    <row r="93" spans="1:9" ht="21.5">
      <c r="A93" s="61" t="s">
        <v>2</v>
      </c>
      <c r="B93" s="166"/>
      <c r="C93" s="167"/>
      <c r="D93" s="167"/>
      <c r="E93" s="167"/>
      <c r="F93" s="167"/>
      <c r="G93" s="167"/>
      <c r="H93" s="167"/>
      <c r="I93" s="167"/>
    </row>
    <row r="94" spans="1:9" ht="23">
      <c r="A94" s="73"/>
      <c r="B94" s="166"/>
      <c r="C94" s="167"/>
      <c r="D94" s="167"/>
      <c r="E94" s="167"/>
      <c r="F94" s="167"/>
      <c r="G94" s="229" t="s">
        <v>3</v>
      </c>
      <c r="H94" s="229"/>
      <c r="I94" s="229"/>
    </row>
    <row r="95" spans="1:9" ht="21.5" customHeight="1">
      <c r="A95" s="73"/>
      <c r="B95" s="166"/>
      <c r="C95" s="231" t="s">
        <v>4</v>
      </c>
      <c r="D95" s="231"/>
      <c r="E95" s="231"/>
      <c r="F95" s="1"/>
      <c r="G95" s="231" t="s">
        <v>5</v>
      </c>
      <c r="H95" s="231"/>
      <c r="I95" s="231"/>
    </row>
    <row r="96" spans="1:9" ht="21.5" customHeight="1">
      <c r="B96" s="169"/>
      <c r="C96" s="235" t="s">
        <v>6</v>
      </c>
      <c r="D96" s="235"/>
      <c r="E96" s="235"/>
      <c r="F96" s="3"/>
      <c r="G96" s="230" t="s">
        <v>7</v>
      </c>
      <c r="H96" s="230"/>
      <c r="I96" s="230"/>
    </row>
    <row r="97" spans="1:9" ht="21.5" customHeight="1">
      <c r="A97" s="76"/>
      <c r="B97" s="169"/>
      <c r="C97" s="232" t="s">
        <v>8</v>
      </c>
      <c r="D97" s="232"/>
      <c r="E97" s="232"/>
      <c r="F97" s="171"/>
      <c r="G97" s="232" t="s">
        <v>8</v>
      </c>
      <c r="H97" s="232"/>
      <c r="I97" s="232"/>
    </row>
    <row r="98" spans="1:9" ht="21.5" customHeight="1">
      <c r="A98" s="61" t="s">
        <v>62</v>
      </c>
      <c r="B98" s="64" t="s">
        <v>10</v>
      </c>
      <c r="C98" s="172">
        <v>2024</v>
      </c>
      <c r="D98" s="173"/>
      <c r="E98" s="172">
        <v>2023</v>
      </c>
      <c r="F98" s="173"/>
      <c r="G98" s="172">
        <v>2024</v>
      </c>
      <c r="H98" s="173"/>
      <c r="I98" s="172">
        <v>2023</v>
      </c>
    </row>
    <row r="99" spans="1:9" ht="21.5" customHeight="1">
      <c r="A99" s="61" t="s">
        <v>63</v>
      </c>
      <c r="B99" s="64"/>
      <c r="C99" s="174"/>
      <c r="D99" s="173"/>
      <c r="E99" s="174"/>
      <c r="F99" s="173"/>
      <c r="G99" s="174"/>
      <c r="H99" s="173"/>
      <c r="I99" s="174"/>
    </row>
    <row r="100" spans="1:9" ht="21.5" customHeight="1">
      <c r="A100" s="74" t="s">
        <v>64</v>
      </c>
      <c r="B100" s="64"/>
      <c r="C100" s="167"/>
      <c r="D100" s="167"/>
      <c r="E100" s="167"/>
      <c r="F100" s="167"/>
      <c r="G100" s="167"/>
      <c r="H100" s="167"/>
      <c r="I100" s="167"/>
    </row>
    <row r="101" spans="1:9" ht="21.5" customHeight="1">
      <c r="A101" s="68" t="s">
        <v>65</v>
      </c>
      <c r="B101" s="64"/>
      <c r="C101" s="167"/>
      <c r="D101" s="167"/>
      <c r="E101" s="167"/>
      <c r="F101" s="167"/>
      <c r="G101" s="167"/>
      <c r="H101" s="167"/>
      <c r="I101" s="167"/>
    </row>
    <row r="102" spans="1:9" ht="21.5" customHeight="1">
      <c r="A102" s="86" t="s">
        <v>66</v>
      </c>
      <c r="B102" s="64"/>
      <c r="C102" s="167"/>
      <c r="D102" s="167"/>
      <c r="E102" s="167"/>
      <c r="F102" s="167"/>
      <c r="G102" s="167"/>
      <c r="H102" s="167"/>
      <c r="I102" s="167"/>
    </row>
    <row r="103" spans="1:9" ht="21.5" customHeight="1" thickBot="1">
      <c r="A103" s="86" t="s">
        <v>67</v>
      </c>
      <c r="B103" s="64"/>
      <c r="C103" s="181">
        <v>9093857</v>
      </c>
      <c r="D103" s="167"/>
      <c r="E103" s="181">
        <v>9093857</v>
      </c>
      <c r="F103" s="167"/>
      <c r="G103" s="182">
        <v>9093857</v>
      </c>
      <c r="H103" s="167"/>
      <c r="I103" s="182">
        <v>9093857</v>
      </c>
    </row>
    <row r="104" spans="1:9" ht="21.5" customHeight="1" thickTop="1">
      <c r="A104" s="86" t="s">
        <v>68</v>
      </c>
      <c r="B104" s="64"/>
      <c r="C104" s="183"/>
      <c r="D104" s="167"/>
      <c r="E104" s="183"/>
      <c r="F104" s="167"/>
      <c r="G104" s="178"/>
      <c r="H104" s="167"/>
      <c r="I104" s="178"/>
    </row>
    <row r="105" spans="1:9" ht="21.5" customHeight="1">
      <c r="A105" s="86" t="s">
        <v>67</v>
      </c>
      <c r="B105" s="64"/>
      <c r="C105" s="69">
        <v>8413569</v>
      </c>
      <c r="D105" s="167"/>
      <c r="E105" s="69">
        <v>8413569</v>
      </c>
      <c r="F105" s="167"/>
      <c r="G105" s="167">
        <v>8413569</v>
      </c>
      <c r="H105" s="167"/>
      <c r="I105" s="167">
        <v>8413569</v>
      </c>
    </row>
    <row r="106" spans="1:9" ht="21.5" customHeight="1">
      <c r="A106" s="68" t="s">
        <v>69</v>
      </c>
      <c r="B106" s="64"/>
      <c r="C106" s="178"/>
      <c r="D106" s="178"/>
      <c r="E106" s="178"/>
      <c r="F106" s="178"/>
      <c r="G106" s="178"/>
      <c r="H106" s="178"/>
      <c r="I106" s="178"/>
    </row>
    <row r="107" spans="1:9" ht="21.5" customHeight="1">
      <c r="A107" s="68" t="s">
        <v>70</v>
      </c>
      <c r="B107" s="64">
        <v>22</v>
      </c>
      <c r="C107" s="69">
        <v>56004025</v>
      </c>
      <c r="D107" s="167"/>
      <c r="E107" s="69">
        <v>56004025</v>
      </c>
      <c r="F107" s="167"/>
      <c r="G107" s="176">
        <v>55113998</v>
      </c>
      <c r="H107" s="167"/>
      <c r="I107" s="176">
        <v>55113998</v>
      </c>
    </row>
    <row r="108" spans="1:9" ht="21.5" customHeight="1">
      <c r="A108" s="68" t="s">
        <v>71</v>
      </c>
      <c r="B108" s="64"/>
      <c r="C108" s="69"/>
      <c r="D108" s="167"/>
      <c r="E108" s="69"/>
      <c r="F108" s="167"/>
      <c r="G108" s="176"/>
      <c r="H108" s="167"/>
      <c r="I108" s="176"/>
    </row>
    <row r="109" spans="1:9" ht="21.5" customHeight="1">
      <c r="A109" s="86" t="s">
        <v>318</v>
      </c>
      <c r="B109" s="64"/>
      <c r="C109" s="69">
        <v>3227739</v>
      </c>
      <c r="D109" s="167"/>
      <c r="E109" s="69">
        <v>5212858</v>
      </c>
      <c r="F109" s="167"/>
      <c r="G109" s="175">
        <v>0</v>
      </c>
      <c r="H109" s="167"/>
      <c r="I109" s="175">
        <v>0</v>
      </c>
    </row>
    <row r="110" spans="1:9" ht="21.5" customHeight="1">
      <c r="A110" s="86" t="s">
        <v>354</v>
      </c>
      <c r="B110" s="64"/>
      <c r="C110" s="69"/>
      <c r="D110" s="167"/>
      <c r="E110" s="69"/>
      <c r="F110" s="167"/>
      <c r="G110" s="175"/>
      <c r="H110" s="167"/>
      <c r="I110" s="175"/>
    </row>
    <row r="111" spans="1:9" ht="21.5" customHeight="1">
      <c r="A111" s="86" t="s">
        <v>355</v>
      </c>
      <c r="B111" s="64">
        <v>22</v>
      </c>
      <c r="C111" s="175">
        <v>-9917</v>
      </c>
      <c r="D111" s="167"/>
      <c r="E111" s="175">
        <v>-9917</v>
      </c>
      <c r="F111" s="167"/>
      <c r="G111" s="176">
        <v>490423</v>
      </c>
      <c r="H111" s="167"/>
      <c r="I111" s="176">
        <v>490423</v>
      </c>
    </row>
    <row r="112" spans="1:9" ht="21.5" customHeight="1">
      <c r="A112" s="86" t="s">
        <v>245</v>
      </c>
      <c r="B112" s="64"/>
      <c r="C112" s="175">
        <v>3621945</v>
      </c>
      <c r="D112" s="167"/>
      <c r="E112" s="175">
        <v>3621945</v>
      </c>
      <c r="F112" s="167"/>
      <c r="G112" s="176">
        <v>3470021</v>
      </c>
      <c r="H112" s="167"/>
      <c r="I112" s="176">
        <v>3470021</v>
      </c>
    </row>
    <row r="113" spans="1:9" ht="21.5" customHeight="1">
      <c r="A113" s="68" t="s">
        <v>72</v>
      </c>
      <c r="B113" s="64"/>
      <c r="C113" s="167"/>
      <c r="D113" s="167"/>
      <c r="E113" s="167"/>
      <c r="F113" s="167"/>
      <c r="G113" s="167"/>
      <c r="H113" s="167"/>
      <c r="I113" s="167"/>
    </row>
    <row r="114" spans="1:9" ht="21.5" customHeight="1">
      <c r="A114" s="68" t="s">
        <v>73</v>
      </c>
      <c r="B114" s="64">
        <v>22</v>
      </c>
      <c r="C114" s="167"/>
      <c r="D114" s="167"/>
      <c r="E114" s="167"/>
      <c r="F114" s="167"/>
      <c r="G114" s="167"/>
      <c r="H114" s="167"/>
      <c r="I114" s="167"/>
    </row>
    <row r="115" spans="1:9" ht="21.5" customHeight="1">
      <c r="A115" s="68" t="s">
        <v>74</v>
      </c>
      <c r="B115" s="64"/>
      <c r="C115" s="69">
        <v>929166</v>
      </c>
      <c r="D115" s="167"/>
      <c r="E115" s="69">
        <v>929166</v>
      </c>
      <c r="F115" s="167"/>
      <c r="G115" s="69">
        <v>929166</v>
      </c>
      <c r="H115" s="167"/>
      <c r="I115" s="69">
        <v>929166</v>
      </c>
    </row>
    <row r="116" spans="1:9" ht="21.5" customHeight="1">
      <c r="A116" s="68" t="s">
        <v>238</v>
      </c>
      <c r="B116" s="64"/>
      <c r="C116" s="69">
        <v>3666565</v>
      </c>
      <c r="D116" s="167"/>
      <c r="E116" s="69">
        <v>3666565</v>
      </c>
      <c r="F116" s="167"/>
      <c r="G116" s="69">
        <v>3666565</v>
      </c>
      <c r="H116" s="167"/>
      <c r="I116" s="69">
        <v>3666565</v>
      </c>
    </row>
    <row r="117" spans="1:9" ht="21.5" customHeight="1">
      <c r="A117" s="68" t="s">
        <v>75</v>
      </c>
      <c r="B117" s="64"/>
      <c r="C117" s="69">
        <v>136528023</v>
      </c>
      <c r="D117" s="178"/>
      <c r="E117" s="69">
        <v>118690135</v>
      </c>
      <c r="F117" s="178"/>
      <c r="G117" s="178">
        <v>50556240</v>
      </c>
      <c r="H117" s="178"/>
      <c r="I117" s="178">
        <v>45651693</v>
      </c>
    </row>
    <row r="118" spans="1:9" ht="21.5" customHeight="1">
      <c r="A118" s="68" t="s">
        <v>76</v>
      </c>
      <c r="B118" s="64">
        <v>19</v>
      </c>
      <c r="C118" s="69">
        <v>-8290076</v>
      </c>
      <c r="D118" s="178"/>
      <c r="E118" s="69">
        <v>-8287164</v>
      </c>
      <c r="F118" s="178"/>
      <c r="G118" s="175">
        <v>-3666565</v>
      </c>
      <c r="H118" s="178"/>
      <c r="I118" s="175">
        <v>-3666565</v>
      </c>
    </row>
    <row r="119" spans="1:9" ht="21.5" customHeight="1">
      <c r="A119" s="68" t="s">
        <v>78</v>
      </c>
      <c r="B119" s="64">
        <v>23</v>
      </c>
      <c r="C119" s="69">
        <v>26932000</v>
      </c>
      <c r="D119" s="178"/>
      <c r="E119" s="69">
        <v>26932000</v>
      </c>
      <c r="F119" s="69"/>
      <c r="G119" s="69">
        <v>26932000</v>
      </c>
      <c r="H119" s="69"/>
      <c r="I119" s="69">
        <v>26932000</v>
      </c>
    </row>
    <row r="120" spans="1:9" ht="21.5" customHeight="1">
      <c r="A120" s="68" t="s">
        <v>77</v>
      </c>
      <c r="B120" s="64">
        <v>22</v>
      </c>
      <c r="C120" s="28">
        <v>15017631</v>
      </c>
      <c r="D120" s="176"/>
      <c r="E120" s="28">
        <v>24243052</v>
      </c>
      <c r="F120" s="178"/>
      <c r="G120" s="28">
        <v>10022957</v>
      </c>
      <c r="H120" s="178"/>
      <c r="I120" s="28">
        <v>10036067</v>
      </c>
    </row>
    <row r="121" spans="1:9" s="185" customFormat="1" ht="21.5" customHeight="1">
      <c r="A121" s="63" t="s">
        <v>259</v>
      </c>
      <c r="B121" s="77"/>
      <c r="C121" s="25">
        <f>SUM(C105:C120)</f>
        <v>246040670</v>
      </c>
      <c r="D121" s="1"/>
      <c r="E121" s="25">
        <f>SUM(E105:E120)</f>
        <v>239416234</v>
      </c>
      <c r="F121" s="1"/>
      <c r="G121" s="25">
        <f>SUM(G105:G120)</f>
        <v>155928374</v>
      </c>
      <c r="H121" s="1"/>
      <c r="I121" s="25">
        <f>SUM(I105:I120)</f>
        <v>151036937</v>
      </c>
    </row>
    <row r="122" spans="1:9" ht="21.5" customHeight="1">
      <c r="A122" s="68" t="s">
        <v>79</v>
      </c>
      <c r="B122" s="64">
        <v>10</v>
      </c>
      <c r="C122" s="184">
        <v>47182872</v>
      </c>
      <c r="D122" s="167"/>
      <c r="E122" s="184">
        <v>45616861</v>
      </c>
      <c r="F122" s="167"/>
      <c r="G122" s="147">
        <v>0</v>
      </c>
      <c r="H122" s="70"/>
      <c r="I122" s="147">
        <v>0</v>
      </c>
    </row>
    <row r="123" spans="1:9" ht="21.5" customHeight="1">
      <c r="A123" s="63" t="s">
        <v>80</v>
      </c>
      <c r="B123" s="64"/>
      <c r="C123" s="6">
        <f>SUM(C121:C122)</f>
        <v>293223542</v>
      </c>
      <c r="D123" s="1"/>
      <c r="E123" s="6">
        <f>SUM(E121:E122)</f>
        <v>285033095</v>
      </c>
      <c r="F123" s="1"/>
      <c r="G123" s="6">
        <f>SUM(G121:G122)</f>
        <v>155928374</v>
      </c>
      <c r="H123" s="1"/>
      <c r="I123" s="6">
        <f>SUM(I121:I122)</f>
        <v>151036937</v>
      </c>
    </row>
    <row r="124" spans="1:9" ht="21.5" customHeight="1">
      <c r="A124" s="75"/>
      <c r="B124" s="64"/>
      <c r="C124" s="3"/>
      <c r="D124" s="1"/>
      <c r="E124" s="3"/>
      <c r="F124" s="1"/>
      <c r="G124" s="3"/>
      <c r="H124" s="1"/>
      <c r="I124" s="3"/>
    </row>
    <row r="125" spans="1:9" ht="21.5" customHeight="1" thickBot="1">
      <c r="A125" s="63" t="s">
        <v>81</v>
      </c>
      <c r="B125" s="64"/>
      <c r="C125" s="24">
        <f>C89+C123</f>
        <v>876723931</v>
      </c>
      <c r="D125" s="1"/>
      <c r="E125" s="24">
        <f>E89+E123</f>
        <v>887217852</v>
      </c>
      <c r="F125" s="1"/>
      <c r="G125" s="24">
        <f>G89+G123</f>
        <v>328645862</v>
      </c>
      <c r="H125" s="1"/>
      <c r="I125" s="24">
        <f>I89+I123</f>
        <v>306808198</v>
      </c>
    </row>
    <row r="126" spans="1:9" ht="22.5" thickTop="1">
      <c r="A126" s="75"/>
      <c r="B126" s="64"/>
      <c r="C126" s="3"/>
      <c r="D126" s="1"/>
      <c r="E126" s="3"/>
      <c r="F126" s="1"/>
      <c r="G126" s="3"/>
      <c r="H126" s="1"/>
      <c r="I126" s="3"/>
    </row>
  </sheetData>
  <mergeCells count="28">
    <mergeCell ref="C5:E5"/>
    <mergeCell ref="C6:E6"/>
    <mergeCell ref="C31:E31"/>
    <mergeCell ref="C32:E32"/>
    <mergeCell ref="C59:E59"/>
    <mergeCell ref="C7:E7"/>
    <mergeCell ref="C61:E61"/>
    <mergeCell ref="G61:I61"/>
    <mergeCell ref="C60:E60"/>
    <mergeCell ref="C33:E33"/>
    <mergeCell ref="C97:E97"/>
    <mergeCell ref="G97:I97"/>
    <mergeCell ref="G95:I95"/>
    <mergeCell ref="G96:I96"/>
    <mergeCell ref="C95:E95"/>
    <mergeCell ref="C96:E96"/>
    <mergeCell ref="G4:I4"/>
    <mergeCell ref="G30:I30"/>
    <mergeCell ref="G58:I58"/>
    <mergeCell ref="G94:I94"/>
    <mergeCell ref="G32:I32"/>
    <mergeCell ref="G60:I60"/>
    <mergeCell ref="G59:I59"/>
    <mergeCell ref="G33:I33"/>
    <mergeCell ref="G5:I5"/>
    <mergeCell ref="G31:I31"/>
    <mergeCell ref="G6:I6"/>
    <mergeCell ref="G7:I7"/>
  </mergeCells>
  <pageMargins left="0.7" right="0.7" top="0.48" bottom="0.5" header="0.5" footer="0.5"/>
  <pageSetup paperSize="9" scale="83" firstPageNumber="6" fitToHeight="4" orientation="portrait" useFirstPageNumber="1" r:id="rId1"/>
  <headerFooter>
    <oddFooter>&amp;L  The accompanying notes are an integral part of these financial statements.
&amp;C&amp;P</oddFooter>
  </headerFooter>
  <rowBreaks count="3" manualBreakCount="3">
    <brk id="26" max="8" man="1"/>
    <brk id="54" max="8" man="1"/>
    <brk id="90" max="8" man="1"/>
  </rowBreaks>
  <ignoredErrors>
    <ignoredError sqref="F121 H1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1"/>
  <sheetViews>
    <sheetView tabSelected="1" view="pageBreakPreview" topLeftCell="A81" zoomScale="110" zoomScaleNormal="85" zoomScaleSheetLayoutView="110" workbookViewId="0">
      <selection activeCell="M86" sqref="M86"/>
    </sheetView>
  </sheetViews>
  <sheetFormatPr defaultColWidth="9.1796875" defaultRowHeight="20.25" customHeight="1"/>
  <cols>
    <col min="1" max="1" width="2" style="86" customWidth="1"/>
    <col min="2" max="2" width="39.36328125" style="86" customWidth="1"/>
    <col min="3" max="3" width="11.1796875" style="39" customWidth="1"/>
    <col min="4" max="4" width="0.81640625" style="99" customWidth="1"/>
    <col min="5" max="5" width="13.1796875" style="99" customWidth="1"/>
    <col min="6" max="6" width="0.81640625" style="99" customWidth="1"/>
    <col min="7" max="7" width="13.1796875" style="99" customWidth="1"/>
    <col min="8" max="8" width="0.81640625" style="99" customWidth="1"/>
    <col min="9" max="9" width="13.1796875" style="99" customWidth="1"/>
    <col min="10" max="10" width="0.81640625" style="99" customWidth="1"/>
    <col min="11" max="11" width="13.1796875" style="99" customWidth="1"/>
    <col min="12" max="16384" width="9.1796875" style="99"/>
  </cols>
  <sheetData>
    <row r="1" spans="1:11" ht="19.5" customHeight="1">
      <c r="A1" s="43" t="s">
        <v>0</v>
      </c>
      <c r="B1" s="43"/>
      <c r="C1" s="43"/>
      <c r="D1" s="43"/>
      <c r="E1" s="44"/>
      <c r="F1" s="44"/>
      <c r="G1" s="44"/>
    </row>
    <row r="2" spans="1:11" ht="19.5" customHeight="1">
      <c r="A2" s="43" t="s">
        <v>1</v>
      </c>
      <c r="B2" s="43"/>
      <c r="C2" s="43"/>
      <c r="D2" s="43"/>
      <c r="E2" s="44"/>
      <c r="F2" s="44"/>
      <c r="G2" s="44"/>
    </row>
    <row r="3" spans="1:11" ht="19.5" customHeight="1">
      <c r="A3" s="47" t="s">
        <v>82</v>
      </c>
      <c r="B3" s="78"/>
      <c r="C3" s="79"/>
      <c r="D3" s="80"/>
    </row>
    <row r="4" spans="1:11" ht="19.5" customHeight="1">
      <c r="E4" s="5"/>
      <c r="F4" s="5"/>
      <c r="G4" s="5"/>
      <c r="H4" s="5"/>
      <c r="I4" s="238" t="s">
        <v>3</v>
      </c>
      <c r="J4" s="238"/>
      <c r="K4" s="238"/>
    </row>
    <row r="5" spans="1:11" ht="21.5" customHeight="1">
      <c r="A5" s="81"/>
      <c r="B5" s="81"/>
      <c r="E5" s="233" t="s">
        <v>4</v>
      </c>
      <c r="F5" s="233"/>
      <c r="G5" s="233"/>
      <c r="H5" s="18"/>
      <c r="I5" s="233" t="s">
        <v>5</v>
      </c>
      <c r="J5" s="233"/>
      <c r="K5" s="233"/>
    </row>
    <row r="6" spans="1:11" ht="21.5" customHeight="1">
      <c r="E6" s="236" t="s">
        <v>6</v>
      </c>
      <c r="F6" s="236"/>
      <c r="G6" s="236"/>
      <c r="H6" s="130"/>
      <c r="I6" s="236" t="s">
        <v>7</v>
      </c>
      <c r="J6" s="236"/>
      <c r="K6" s="236"/>
    </row>
    <row r="7" spans="1:11" ht="21.5" customHeight="1">
      <c r="E7" s="239" t="s">
        <v>83</v>
      </c>
      <c r="F7" s="239"/>
      <c r="G7" s="239"/>
      <c r="H7" s="21"/>
      <c r="I7" s="239" t="s">
        <v>83</v>
      </c>
      <c r="J7" s="239"/>
      <c r="K7" s="239"/>
    </row>
    <row r="8" spans="1:11" ht="21.5" customHeight="1">
      <c r="A8" s="44"/>
      <c r="B8" s="44"/>
      <c r="C8" s="39" t="s">
        <v>10</v>
      </c>
      <c r="D8" s="105"/>
      <c r="E8" s="33">
        <v>2024</v>
      </c>
      <c r="F8" s="12"/>
      <c r="G8" s="33">
        <v>2023</v>
      </c>
      <c r="H8" s="12"/>
      <c r="I8" s="33">
        <v>2024</v>
      </c>
      <c r="J8" s="12"/>
      <c r="K8" s="33">
        <v>2023</v>
      </c>
    </row>
    <row r="9" spans="1:11" ht="21.5" customHeight="1">
      <c r="A9" s="51" t="s">
        <v>84</v>
      </c>
      <c r="B9" s="51"/>
      <c r="D9" s="105"/>
      <c r="E9" s="11"/>
      <c r="F9" s="12"/>
      <c r="G9" s="11"/>
      <c r="H9" s="12"/>
      <c r="I9" s="11"/>
      <c r="J9" s="12"/>
      <c r="K9" s="11"/>
    </row>
    <row r="10" spans="1:11" ht="21.5" customHeight="1">
      <c r="A10" s="86" t="s">
        <v>85</v>
      </c>
      <c r="C10" s="39">
        <v>24</v>
      </c>
      <c r="D10" s="105"/>
      <c r="E10" s="82">
        <v>580747250</v>
      </c>
      <c r="F10" s="83"/>
      <c r="G10" s="82">
        <v>585844121</v>
      </c>
      <c r="H10" s="42"/>
      <c r="I10" s="82">
        <v>23249507</v>
      </c>
      <c r="J10" s="83"/>
      <c r="K10" s="82">
        <v>26702903</v>
      </c>
    </row>
    <row r="11" spans="1:11" ht="21.5" customHeight="1">
      <c r="A11" s="86" t="s">
        <v>86</v>
      </c>
      <c r="D11" s="105"/>
      <c r="E11" s="82">
        <v>1866782</v>
      </c>
      <c r="F11" s="83"/>
      <c r="G11" s="82">
        <v>1158029</v>
      </c>
      <c r="H11" s="42"/>
      <c r="I11" s="82">
        <v>1142371</v>
      </c>
      <c r="J11" s="83"/>
      <c r="K11" s="82">
        <v>637246</v>
      </c>
    </row>
    <row r="12" spans="1:11" ht="21.5" customHeight="1">
      <c r="A12" s="86" t="s">
        <v>87</v>
      </c>
      <c r="D12" s="105"/>
      <c r="E12" s="82">
        <v>30854</v>
      </c>
      <c r="F12" s="83"/>
      <c r="G12" s="82">
        <v>12169</v>
      </c>
      <c r="H12" s="42"/>
      <c r="I12" s="82">
        <v>13828655</v>
      </c>
      <c r="J12" s="83"/>
      <c r="K12" s="82">
        <v>8242678</v>
      </c>
    </row>
    <row r="13" spans="1:11" ht="21.5" customHeight="1">
      <c r="A13" s="86" t="s">
        <v>222</v>
      </c>
      <c r="D13" s="105"/>
      <c r="E13" s="82">
        <v>161640</v>
      </c>
      <c r="F13" s="83"/>
      <c r="G13" s="82">
        <v>7878753</v>
      </c>
      <c r="H13" s="42"/>
      <c r="I13" s="14">
        <v>636699</v>
      </c>
      <c r="J13" s="38"/>
      <c r="K13" s="14">
        <v>2158883</v>
      </c>
    </row>
    <row r="14" spans="1:11" ht="21.5" customHeight="1">
      <c r="A14" s="86" t="s">
        <v>319</v>
      </c>
      <c r="D14" s="105"/>
      <c r="E14" s="82"/>
      <c r="F14" s="83"/>
      <c r="G14" s="82"/>
      <c r="H14" s="42"/>
      <c r="I14" s="14"/>
      <c r="J14" s="38"/>
      <c r="K14" s="14"/>
    </row>
    <row r="15" spans="1:11" ht="21.5" customHeight="1">
      <c r="A15" s="86" t="s">
        <v>320</v>
      </c>
      <c r="C15" s="39">
        <v>13</v>
      </c>
      <c r="D15" s="105"/>
      <c r="E15" s="82">
        <v>162855</v>
      </c>
      <c r="F15" s="83"/>
      <c r="G15" s="14">
        <v>0</v>
      </c>
      <c r="H15" s="42"/>
      <c r="I15" s="14">
        <v>18985</v>
      </c>
      <c r="J15" s="38"/>
      <c r="K15" s="14">
        <v>0</v>
      </c>
    </row>
    <row r="16" spans="1:11" ht="21.5" customHeight="1">
      <c r="A16" s="240" t="s">
        <v>88</v>
      </c>
      <c r="B16" s="240"/>
      <c r="D16" s="105"/>
      <c r="E16" s="14">
        <v>547389</v>
      </c>
      <c r="F16" s="84"/>
      <c r="G16" s="14">
        <v>1023182</v>
      </c>
      <c r="H16" s="84"/>
      <c r="I16" s="14">
        <v>7640</v>
      </c>
      <c r="J16" s="13"/>
      <c r="K16" s="14">
        <v>296266</v>
      </c>
    </row>
    <row r="17" spans="1:11" ht="21.5" customHeight="1">
      <c r="A17" s="86" t="s">
        <v>89</v>
      </c>
      <c r="D17" s="105"/>
      <c r="E17" s="82">
        <v>2822921</v>
      </c>
      <c r="F17" s="83"/>
      <c r="G17" s="82">
        <v>3772463</v>
      </c>
      <c r="H17" s="42"/>
      <c r="I17" s="82">
        <v>321621</v>
      </c>
      <c r="J17" s="83"/>
      <c r="K17" s="82">
        <v>298186</v>
      </c>
    </row>
    <row r="18" spans="1:11" ht="21.5" customHeight="1">
      <c r="A18" s="44" t="s">
        <v>90</v>
      </c>
      <c r="B18" s="44"/>
      <c r="D18" s="105"/>
      <c r="E18" s="85">
        <f>SUM(E10:E17)</f>
        <v>586339691</v>
      </c>
      <c r="F18" s="42"/>
      <c r="G18" s="85">
        <f>SUM(G10:G17)</f>
        <v>599688717</v>
      </c>
      <c r="H18" s="42"/>
      <c r="I18" s="85">
        <f>SUM(I10:I17)</f>
        <v>39205478</v>
      </c>
      <c r="J18" s="42"/>
      <c r="K18" s="85">
        <f>SUM(K10:K17)</f>
        <v>38336162</v>
      </c>
    </row>
    <row r="19" spans="1:11" ht="21.5" customHeight="1">
      <c r="A19" s="44"/>
      <c r="B19" s="44"/>
      <c r="D19" s="105"/>
      <c r="E19" s="82"/>
      <c r="F19" s="83"/>
      <c r="G19" s="82"/>
      <c r="H19" s="42"/>
      <c r="I19" s="82"/>
      <c r="J19" s="83"/>
      <c r="K19" s="82"/>
    </row>
    <row r="20" spans="1:11" ht="21.5" customHeight="1">
      <c r="A20" s="51" t="s">
        <v>91</v>
      </c>
      <c r="B20" s="51"/>
      <c r="D20" s="105"/>
      <c r="E20" s="82"/>
      <c r="F20" s="83"/>
      <c r="G20" s="82"/>
      <c r="H20" s="42"/>
      <c r="I20" s="82"/>
      <c r="J20" s="83"/>
      <c r="K20" s="82"/>
    </row>
    <row r="21" spans="1:11" ht="21.5" customHeight="1">
      <c r="A21" s="86" t="s">
        <v>92</v>
      </c>
      <c r="C21" s="39" t="s">
        <v>293</v>
      </c>
      <c r="D21" s="105"/>
      <c r="E21" s="82">
        <v>495704209</v>
      </c>
      <c r="F21" s="83"/>
      <c r="G21" s="82">
        <v>529137815</v>
      </c>
      <c r="H21" s="42"/>
      <c r="I21" s="82">
        <v>21612299</v>
      </c>
      <c r="J21" s="83"/>
      <c r="K21" s="82">
        <v>25082168</v>
      </c>
    </row>
    <row r="22" spans="1:11" ht="21.5" customHeight="1">
      <c r="A22" s="86" t="s">
        <v>93</v>
      </c>
      <c r="C22" s="39" t="s">
        <v>321</v>
      </c>
      <c r="D22" s="105"/>
      <c r="E22" s="82">
        <v>17685037</v>
      </c>
      <c r="F22" s="83"/>
      <c r="G22" s="82">
        <v>19142564</v>
      </c>
      <c r="H22" s="42"/>
      <c r="I22" s="82">
        <v>1068772</v>
      </c>
      <c r="J22" s="83"/>
      <c r="K22" s="82">
        <v>1177031</v>
      </c>
    </row>
    <row r="23" spans="1:11" ht="21.5" customHeight="1">
      <c r="A23" s="86" t="s">
        <v>94</v>
      </c>
      <c r="C23" s="39">
        <v>26</v>
      </c>
      <c r="D23" s="105"/>
      <c r="E23" s="82">
        <v>32749258</v>
      </c>
      <c r="F23" s="83"/>
      <c r="G23" s="82">
        <v>32238180</v>
      </c>
      <c r="H23" s="42"/>
      <c r="I23" s="82">
        <v>2396953</v>
      </c>
      <c r="J23" s="83"/>
      <c r="K23" s="82">
        <v>2521452</v>
      </c>
    </row>
    <row r="24" spans="1:11" ht="21.5" customHeight="1">
      <c r="A24" s="86" t="s">
        <v>252</v>
      </c>
      <c r="C24" s="39">
        <v>8</v>
      </c>
      <c r="D24" s="105"/>
      <c r="E24" s="82">
        <v>-2362457</v>
      </c>
      <c r="F24" s="83"/>
      <c r="G24" s="82">
        <v>-724149</v>
      </c>
      <c r="H24" s="42"/>
      <c r="I24" s="108">
        <v>0</v>
      </c>
      <c r="J24" s="83"/>
      <c r="K24" s="108">
        <v>0</v>
      </c>
    </row>
    <row r="25" spans="1:11" ht="21.5" customHeight="1">
      <c r="A25" s="86" t="s">
        <v>223</v>
      </c>
      <c r="C25" s="39" t="s">
        <v>294</v>
      </c>
      <c r="D25" s="105"/>
      <c r="E25" s="82">
        <v>2624654</v>
      </c>
      <c r="F25" s="83"/>
      <c r="G25" s="82">
        <v>908754</v>
      </c>
      <c r="H25" s="42"/>
      <c r="I25" s="14">
        <v>61787</v>
      </c>
      <c r="J25" s="83"/>
      <c r="K25" s="14">
        <v>4438797</v>
      </c>
    </row>
    <row r="26" spans="1:11" ht="21.5" customHeight="1">
      <c r="A26" s="86" t="s">
        <v>281</v>
      </c>
      <c r="C26" s="39">
        <v>11</v>
      </c>
      <c r="D26" s="105"/>
      <c r="E26" s="82">
        <v>90767</v>
      </c>
      <c r="F26" s="83"/>
      <c r="G26" s="108">
        <v>0</v>
      </c>
      <c r="H26" s="42"/>
      <c r="I26" s="14">
        <v>0</v>
      </c>
      <c r="J26" s="83"/>
      <c r="K26" s="108">
        <v>0</v>
      </c>
    </row>
    <row r="27" spans="1:11" ht="21.5" customHeight="1">
      <c r="A27" s="86" t="s">
        <v>95</v>
      </c>
      <c r="C27" s="39">
        <v>15</v>
      </c>
      <c r="D27" s="105"/>
      <c r="E27" s="14">
        <v>3148571</v>
      </c>
      <c r="F27" s="84"/>
      <c r="G27" s="14">
        <v>2969614</v>
      </c>
      <c r="H27" s="13"/>
      <c r="I27" s="13">
        <v>25386</v>
      </c>
      <c r="J27" s="13"/>
      <c r="K27" s="13">
        <v>26365</v>
      </c>
    </row>
    <row r="28" spans="1:11" ht="21.5" customHeight="1">
      <c r="A28" s="86" t="s">
        <v>96</v>
      </c>
      <c r="D28" s="105"/>
      <c r="E28" s="107">
        <v>21426456</v>
      </c>
      <c r="F28" s="83"/>
      <c r="G28" s="107">
        <v>22536879</v>
      </c>
      <c r="H28" s="42"/>
      <c r="I28" s="107">
        <v>5764687</v>
      </c>
      <c r="J28" s="83"/>
      <c r="K28" s="107">
        <v>5731555</v>
      </c>
    </row>
    <row r="29" spans="1:11" ht="21.5" customHeight="1">
      <c r="A29" s="44" t="s">
        <v>97</v>
      </c>
      <c r="B29" s="44"/>
      <c r="D29" s="105"/>
      <c r="E29" s="87">
        <f>SUM(E21:E28)</f>
        <v>571066495</v>
      </c>
      <c r="F29" s="42"/>
      <c r="G29" s="87">
        <f>SUM(G21:G28)</f>
        <v>606209657</v>
      </c>
      <c r="H29" s="42"/>
      <c r="I29" s="87">
        <f>SUM(I21:I28)</f>
        <v>30929884</v>
      </c>
      <c r="J29" s="42"/>
      <c r="K29" s="87">
        <f>SUM(K21:K28)</f>
        <v>38977368</v>
      </c>
    </row>
    <row r="30" spans="1:11" ht="6.75" customHeight="1">
      <c r="A30" s="44"/>
      <c r="B30" s="44"/>
      <c r="D30" s="105"/>
      <c r="E30" s="42"/>
      <c r="F30" s="42"/>
      <c r="G30" s="42"/>
      <c r="H30" s="42"/>
      <c r="I30" s="42"/>
      <c r="J30" s="42"/>
      <c r="K30" s="42"/>
    </row>
    <row r="31" spans="1:11" ht="21.5" customHeight="1">
      <c r="A31" s="86" t="s">
        <v>98</v>
      </c>
      <c r="C31" s="99"/>
    </row>
    <row r="32" spans="1:11" ht="21.5" customHeight="1">
      <c r="A32" s="86" t="s">
        <v>99</v>
      </c>
      <c r="C32" s="39" t="s">
        <v>295</v>
      </c>
      <c r="D32" s="105"/>
      <c r="E32" s="186">
        <v>12698902</v>
      </c>
      <c r="F32" s="83"/>
      <c r="G32" s="186">
        <v>4590349</v>
      </c>
      <c r="H32" s="83"/>
      <c r="I32" s="107">
        <v>0</v>
      </c>
      <c r="J32" s="108"/>
      <c r="K32" s="107">
        <v>0</v>
      </c>
    </row>
    <row r="33" spans="1:11" ht="21.5" customHeight="1">
      <c r="A33" s="44" t="s">
        <v>276</v>
      </c>
      <c r="B33" s="44"/>
      <c r="D33" s="105"/>
      <c r="E33" s="88">
        <f>SUM(E18-E29)+E32</f>
        <v>27972098</v>
      </c>
      <c r="F33" s="42"/>
      <c r="G33" s="88">
        <f>SUM(G18-G29)+G32</f>
        <v>-1930591</v>
      </c>
      <c r="H33" s="42"/>
      <c r="I33" s="88">
        <f>SUM(I18-I29)+I32</f>
        <v>8275594</v>
      </c>
      <c r="J33" s="42"/>
      <c r="K33" s="88">
        <f>SUM(K18-K29)+K32</f>
        <v>-641206</v>
      </c>
    </row>
    <row r="34" spans="1:11" ht="21.5" customHeight="1">
      <c r="A34" s="86" t="s">
        <v>100</v>
      </c>
      <c r="C34" s="39">
        <v>27</v>
      </c>
      <c r="D34" s="105"/>
      <c r="E34" s="187">
        <v>5672645</v>
      </c>
      <c r="F34" s="83"/>
      <c r="G34" s="187">
        <v>600302</v>
      </c>
      <c r="H34" s="42"/>
      <c r="I34" s="187">
        <v>-978623</v>
      </c>
      <c r="J34" s="83"/>
      <c r="K34" s="187">
        <v>-789815</v>
      </c>
    </row>
    <row r="35" spans="1:11" ht="21.5" customHeight="1" thickBot="1">
      <c r="A35" s="44" t="s">
        <v>224</v>
      </c>
      <c r="B35" s="44"/>
      <c r="D35" s="105"/>
      <c r="E35" s="34">
        <f>E33-E34</f>
        <v>22299453</v>
      </c>
      <c r="F35" s="42"/>
      <c r="G35" s="34">
        <f>G33-G34</f>
        <v>-2530893</v>
      </c>
      <c r="H35" s="88"/>
      <c r="I35" s="34">
        <f>I33-I34</f>
        <v>9254217</v>
      </c>
      <c r="J35" s="42"/>
      <c r="K35" s="34">
        <f>K33-K34</f>
        <v>148609</v>
      </c>
    </row>
    <row r="36" spans="1:11" ht="18" customHeight="1" thickTop="1">
      <c r="A36" s="44"/>
      <c r="B36" s="44"/>
      <c r="D36" s="105"/>
      <c r="E36" s="88"/>
      <c r="F36" s="42"/>
      <c r="G36" s="88"/>
      <c r="H36" s="42"/>
      <c r="I36" s="88"/>
      <c r="J36" s="42"/>
      <c r="K36" s="88"/>
    </row>
    <row r="37" spans="1:11" ht="19.5" customHeight="1">
      <c r="A37" s="43" t="s">
        <v>0</v>
      </c>
      <c r="B37" s="43"/>
      <c r="C37" s="43"/>
      <c r="D37" s="43"/>
      <c r="E37" s="44"/>
      <c r="F37" s="44"/>
      <c r="G37" s="44"/>
    </row>
    <row r="38" spans="1:11" ht="19.5" customHeight="1">
      <c r="A38" s="43" t="s">
        <v>1</v>
      </c>
      <c r="B38" s="43"/>
      <c r="C38" s="43"/>
      <c r="D38" s="43"/>
      <c r="E38" s="44"/>
      <c r="F38" s="44"/>
      <c r="G38" s="44"/>
    </row>
    <row r="39" spans="1:11" ht="19.5" customHeight="1">
      <c r="A39" s="47" t="s">
        <v>82</v>
      </c>
      <c r="B39" s="78"/>
      <c r="C39" s="79"/>
      <c r="D39" s="80"/>
    </row>
    <row r="40" spans="1:11" ht="19.5" customHeight="1">
      <c r="E40" s="5"/>
      <c r="F40" s="5"/>
      <c r="G40" s="5"/>
      <c r="H40" s="5"/>
      <c r="I40" s="238" t="s">
        <v>3</v>
      </c>
      <c r="J40" s="238"/>
      <c r="K40" s="238"/>
    </row>
    <row r="41" spans="1:11" ht="19.5" customHeight="1">
      <c r="A41" s="81"/>
      <c r="B41" s="81"/>
      <c r="E41" s="233" t="s">
        <v>4</v>
      </c>
      <c r="F41" s="233"/>
      <c r="G41" s="233"/>
      <c r="H41" s="18"/>
      <c r="I41" s="233" t="s">
        <v>5</v>
      </c>
      <c r="J41" s="233"/>
      <c r="K41" s="233"/>
    </row>
    <row r="42" spans="1:11" ht="19.5" customHeight="1">
      <c r="E42" s="236" t="s">
        <v>6</v>
      </c>
      <c r="F42" s="236"/>
      <c r="G42" s="236"/>
      <c r="H42" s="130"/>
      <c r="I42" s="236" t="s">
        <v>7</v>
      </c>
      <c r="J42" s="236"/>
      <c r="K42" s="236"/>
    </row>
    <row r="43" spans="1:11" ht="21.5" customHeight="1">
      <c r="E43" s="239" t="s">
        <v>83</v>
      </c>
      <c r="F43" s="239"/>
      <c r="G43" s="239"/>
      <c r="H43" s="10"/>
      <c r="I43" s="239" t="s">
        <v>83</v>
      </c>
      <c r="J43" s="239"/>
      <c r="K43" s="239"/>
    </row>
    <row r="44" spans="1:11" ht="21.5" customHeight="1">
      <c r="A44" s="44"/>
      <c r="B44" s="44"/>
      <c r="C44" s="39" t="s">
        <v>10</v>
      </c>
      <c r="D44" s="105"/>
      <c r="E44" s="33">
        <v>2024</v>
      </c>
      <c r="F44" s="12"/>
      <c r="G44" s="33">
        <v>2023</v>
      </c>
      <c r="H44" s="12"/>
      <c r="I44" s="33">
        <v>2024</v>
      </c>
      <c r="J44" s="12"/>
      <c r="K44" s="33">
        <v>2023</v>
      </c>
    </row>
    <row r="45" spans="1:11" ht="21.5" customHeight="1">
      <c r="A45" s="50" t="s">
        <v>225</v>
      </c>
      <c r="D45" s="105"/>
      <c r="E45" s="82"/>
      <c r="F45" s="83"/>
      <c r="G45" s="82"/>
      <c r="H45" s="83"/>
      <c r="I45" s="82"/>
      <c r="J45" s="83"/>
      <c r="K45" s="82"/>
    </row>
    <row r="46" spans="1:11" ht="21.5" customHeight="1">
      <c r="A46" s="86" t="s">
        <v>359</v>
      </c>
      <c r="D46" s="105"/>
      <c r="E46" s="82">
        <v>19558133</v>
      </c>
      <c r="F46" s="83"/>
      <c r="G46" s="82">
        <v>-5207348</v>
      </c>
      <c r="H46" s="83"/>
      <c r="I46" s="188">
        <v>9254217</v>
      </c>
      <c r="J46" s="83"/>
      <c r="K46" s="82">
        <v>148609</v>
      </c>
    </row>
    <row r="47" spans="1:11" ht="21.5" customHeight="1">
      <c r="A47" s="86" t="s">
        <v>297</v>
      </c>
      <c r="D47" s="105"/>
      <c r="E47" s="187">
        <v>2741320</v>
      </c>
      <c r="F47" s="83"/>
      <c r="G47" s="187">
        <v>2676455</v>
      </c>
      <c r="H47" s="42"/>
      <c r="I47" s="189">
        <v>0</v>
      </c>
      <c r="J47" s="83"/>
      <c r="K47" s="189">
        <v>0</v>
      </c>
    </row>
    <row r="48" spans="1:11" ht="21.5" customHeight="1" thickBot="1">
      <c r="A48" s="44" t="s">
        <v>224</v>
      </c>
      <c r="B48" s="44"/>
      <c r="D48" s="105"/>
      <c r="E48" s="35">
        <f>SUM(E46:E47)</f>
        <v>22299453</v>
      </c>
      <c r="F48" s="42"/>
      <c r="G48" s="35">
        <f>SUM(G46:G47)</f>
        <v>-2530893</v>
      </c>
      <c r="H48" s="42"/>
      <c r="I48" s="35">
        <f>SUM(I46:I47)</f>
        <v>9254217</v>
      </c>
      <c r="J48" s="42"/>
      <c r="K48" s="35">
        <f>SUM(K46:K47)</f>
        <v>148609</v>
      </c>
    </row>
    <row r="49" spans="1:11" ht="14.5" thickTop="1">
      <c r="A49" s="44"/>
      <c r="B49" s="44"/>
      <c r="D49" s="105"/>
      <c r="E49" s="83"/>
      <c r="F49" s="83"/>
      <c r="G49" s="83"/>
      <c r="H49" s="42"/>
      <c r="I49" s="83"/>
      <c r="J49" s="83"/>
      <c r="K49" s="83"/>
    </row>
    <row r="50" spans="1:11" ht="21" customHeight="1">
      <c r="A50" s="44" t="s">
        <v>260</v>
      </c>
      <c r="B50" s="44"/>
      <c r="D50" s="105"/>
      <c r="E50" s="83"/>
      <c r="F50" s="83"/>
      <c r="G50" s="83"/>
      <c r="H50" s="42"/>
      <c r="I50" s="83"/>
      <c r="J50" s="83"/>
      <c r="K50" s="83"/>
    </row>
    <row r="51" spans="1:11" ht="19.5" customHeight="1" thickBot="1">
      <c r="A51" s="44" t="s">
        <v>298</v>
      </c>
      <c r="B51" s="44"/>
      <c r="C51" s="39">
        <v>28</v>
      </c>
      <c r="D51" s="105"/>
      <c r="E51" s="36">
        <v>2.39</v>
      </c>
      <c r="F51" s="46"/>
      <c r="G51" s="36">
        <v>-0.75</v>
      </c>
      <c r="H51" s="46"/>
      <c r="I51" s="36">
        <v>0.99</v>
      </c>
      <c r="J51" s="46"/>
      <c r="K51" s="36">
        <v>-0.06</v>
      </c>
    </row>
    <row r="52" spans="1:11" ht="19.5" customHeight="1" thickTop="1">
      <c r="D52" s="105"/>
      <c r="E52" s="46"/>
      <c r="F52" s="46"/>
      <c r="G52" s="46"/>
      <c r="H52" s="46"/>
      <c r="I52" s="46"/>
      <c r="J52" s="46"/>
      <c r="K52" s="46"/>
    </row>
    <row r="53" spans="1:11" ht="20.25" customHeight="1">
      <c r="A53" s="43" t="s">
        <v>0</v>
      </c>
      <c r="B53" s="43"/>
      <c r="C53" s="43"/>
      <c r="D53" s="43"/>
      <c r="E53" s="43"/>
      <c r="F53" s="43"/>
      <c r="G53" s="43"/>
    </row>
    <row r="54" spans="1:11" ht="20.25" customHeight="1">
      <c r="A54" s="43" t="s">
        <v>1</v>
      </c>
      <c r="B54" s="43"/>
      <c r="C54" s="43"/>
      <c r="D54" s="43"/>
      <c r="E54" s="43"/>
      <c r="F54" s="43"/>
      <c r="G54" s="43"/>
    </row>
    <row r="55" spans="1:11" ht="20.25" customHeight="1">
      <c r="A55" s="92" t="s">
        <v>101</v>
      </c>
      <c r="B55" s="78"/>
      <c r="C55" s="93"/>
      <c r="D55" s="80"/>
      <c r="E55" s="80"/>
      <c r="F55" s="80"/>
      <c r="G55" s="80"/>
    </row>
    <row r="56" spans="1:11" ht="19.5" customHeight="1">
      <c r="E56" s="5"/>
      <c r="F56" s="5"/>
      <c r="G56" s="5"/>
      <c r="H56" s="5"/>
      <c r="I56" s="238" t="s">
        <v>3</v>
      </c>
      <c r="J56" s="238"/>
      <c r="K56" s="238"/>
    </row>
    <row r="57" spans="1:11" ht="19.5" customHeight="1">
      <c r="A57" s="81"/>
      <c r="B57" s="81"/>
      <c r="E57" s="233" t="s">
        <v>4</v>
      </c>
      <c r="F57" s="233"/>
      <c r="G57" s="233"/>
      <c r="H57" s="18"/>
      <c r="I57" s="233" t="s">
        <v>5</v>
      </c>
      <c r="J57" s="233"/>
      <c r="K57" s="233"/>
    </row>
    <row r="58" spans="1:11" ht="19.5" customHeight="1">
      <c r="E58" s="236" t="s">
        <v>6</v>
      </c>
      <c r="F58" s="236"/>
      <c r="G58" s="236"/>
      <c r="H58" s="130"/>
      <c r="I58" s="236" t="s">
        <v>7</v>
      </c>
      <c r="J58" s="236"/>
      <c r="K58" s="236"/>
    </row>
    <row r="59" spans="1:11" ht="21.5" customHeight="1">
      <c r="E59" s="239" t="s">
        <v>83</v>
      </c>
      <c r="F59" s="239"/>
      <c r="G59" s="239"/>
      <c r="H59" s="10"/>
      <c r="I59" s="239" t="s">
        <v>83</v>
      </c>
      <c r="J59" s="239"/>
      <c r="K59" s="239"/>
    </row>
    <row r="60" spans="1:11" ht="21.5" customHeight="1">
      <c r="A60" s="44"/>
      <c r="B60" s="44"/>
      <c r="C60" s="39" t="s">
        <v>10</v>
      </c>
      <c r="D60" s="105"/>
      <c r="E60" s="33">
        <v>2024</v>
      </c>
      <c r="F60" s="12"/>
      <c r="G60" s="33">
        <v>2023</v>
      </c>
      <c r="H60" s="12"/>
      <c r="I60" s="33">
        <v>2024</v>
      </c>
      <c r="J60" s="12"/>
      <c r="K60" s="33">
        <v>2023</v>
      </c>
    </row>
    <row r="61" spans="1:11" ht="3" customHeight="1">
      <c r="A61" s="44"/>
      <c r="B61" s="44"/>
      <c r="E61" s="11"/>
      <c r="F61" s="12"/>
      <c r="G61" s="11"/>
      <c r="H61" s="12"/>
      <c r="I61" s="11"/>
      <c r="J61" s="12"/>
      <c r="K61" s="11"/>
    </row>
    <row r="62" spans="1:11" ht="21.5" customHeight="1">
      <c r="A62" s="44" t="s">
        <v>224</v>
      </c>
      <c r="D62" s="105"/>
      <c r="E62" s="41">
        <f t="shared" ref="E62" si="0">E35</f>
        <v>22299453</v>
      </c>
      <c r="F62" s="41"/>
      <c r="G62" s="41">
        <f>G35</f>
        <v>-2530893</v>
      </c>
      <c r="H62" s="41"/>
      <c r="I62" s="41">
        <f t="shared" ref="I62:K62" si="1">I35</f>
        <v>9254217</v>
      </c>
      <c r="J62" s="41"/>
      <c r="K62" s="41">
        <f t="shared" si="1"/>
        <v>148609</v>
      </c>
    </row>
    <row r="63" spans="1:11" ht="2.5" customHeight="1">
      <c r="D63" s="105"/>
      <c r="E63" s="108"/>
      <c r="F63" s="108"/>
      <c r="G63" s="108"/>
      <c r="H63" s="108"/>
      <c r="I63" s="108"/>
      <c r="J63" s="108"/>
      <c r="K63" s="108"/>
    </row>
    <row r="64" spans="1:11" ht="21.5" customHeight="1">
      <c r="A64" s="44" t="s">
        <v>360</v>
      </c>
      <c r="D64" s="105"/>
      <c r="E64" s="108"/>
      <c r="F64" s="108"/>
      <c r="G64" s="108"/>
      <c r="H64" s="108"/>
      <c r="I64" s="108"/>
      <c r="J64" s="108"/>
      <c r="K64" s="108"/>
    </row>
    <row r="65" spans="1:11" ht="21.5" customHeight="1">
      <c r="A65" s="51" t="s">
        <v>102</v>
      </c>
      <c r="D65" s="105"/>
      <c r="E65" s="108"/>
      <c r="F65" s="108"/>
      <c r="G65" s="108"/>
      <c r="H65" s="108"/>
      <c r="I65" s="108"/>
      <c r="J65" s="108"/>
      <c r="K65" s="108"/>
    </row>
    <row r="66" spans="1:11" ht="21.5" customHeight="1">
      <c r="A66" s="51" t="s">
        <v>103</v>
      </c>
      <c r="D66" s="105"/>
      <c r="E66" s="108"/>
      <c r="F66" s="108"/>
      <c r="G66" s="108"/>
      <c r="H66" s="108"/>
      <c r="I66" s="108"/>
      <c r="J66" s="108"/>
      <c r="K66" s="108"/>
    </row>
    <row r="67" spans="1:11" ht="22" customHeight="1">
      <c r="A67" s="99" t="s">
        <v>104</v>
      </c>
      <c r="D67" s="105"/>
      <c r="E67" s="5">
        <v>-12045790</v>
      </c>
      <c r="F67" s="132"/>
      <c r="G67" s="5">
        <v>-10807591</v>
      </c>
      <c r="H67" s="132"/>
      <c r="I67" s="132">
        <v>0</v>
      </c>
      <c r="J67" s="132"/>
      <c r="K67" s="132">
        <v>0</v>
      </c>
    </row>
    <row r="68" spans="1:11" ht="22" customHeight="1">
      <c r="A68" s="99" t="s">
        <v>334</v>
      </c>
      <c r="D68" s="105"/>
      <c r="E68" s="19">
        <v>-346119</v>
      </c>
      <c r="F68" s="84"/>
      <c r="G68" s="19">
        <v>-1244196</v>
      </c>
      <c r="H68" s="84"/>
      <c r="I68" s="132">
        <v>-3587</v>
      </c>
      <c r="J68" s="84"/>
      <c r="K68" s="132">
        <v>-7859</v>
      </c>
    </row>
    <row r="69" spans="1:11" ht="21.5" customHeight="1">
      <c r="A69" s="99" t="s">
        <v>335</v>
      </c>
      <c r="D69" s="105"/>
      <c r="E69" s="5"/>
      <c r="F69" s="132"/>
      <c r="G69" s="5"/>
      <c r="H69" s="132"/>
      <c r="I69" s="132"/>
      <c r="J69" s="132"/>
      <c r="K69" s="132"/>
    </row>
    <row r="70" spans="1:11" ht="21.5" customHeight="1">
      <c r="A70" s="99" t="s">
        <v>212</v>
      </c>
      <c r="D70" s="105"/>
      <c r="E70" s="227">
        <v>0</v>
      </c>
      <c r="F70" s="132"/>
      <c r="G70" s="132">
        <v>-99289</v>
      </c>
      <c r="H70" s="132"/>
      <c r="I70" s="132">
        <v>0</v>
      </c>
      <c r="J70" s="132"/>
      <c r="K70" s="132">
        <v>0</v>
      </c>
    </row>
    <row r="71" spans="1:11" ht="21.5" customHeight="1">
      <c r="A71" s="86" t="s">
        <v>336</v>
      </c>
      <c r="D71" s="105"/>
      <c r="F71" s="106"/>
      <c r="H71" s="106"/>
      <c r="I71" s="106"/>
      <c r="J71" s="106"/>
      <c r="K71" s="106"/>
    </row>
    <row r="72" spans="1:11" ht="21.5" customHeight="1">
      <c r="A72" s="86" t="s">
        <v>322</v>
      </c>
      <c r="D72" s="105"/>
      <c r="F72" s="106"/>
      <c r="H72" s="106"/>
      <c r="I72" s="106"/>
      <c r="J72" s="106"/>
      <c r="K72" s="106"/>
    </row>
    <row r="73" spans="1:11" ht="21.5" customHeight="1">
      <c r="A73" s="86" t="s">
        <v>239</v>
      </c>
      <c r="C73" s="39" t="s">
        <v>295</v>
      </c>
      <c r="D73" s="105"/>
      <c r="E73" s="19">
        <v>-2502102</v>
      </c>
      <c r="F73" s="84"/>
      <c r="G73" s="19">
        <v>-1950313</v>
      </c>
      <c r="H73" s="84"/>
      <c r="I73" s="19">
        <v>0</v>
      </c>
      <c r="J73" s="84"/>
      <c r="K73" s="19">
        <v>0</v>
      </c>
    </row>
    <row r="74" spans="1:11" ht="21.5" customHeight="1">
      <c r="A74" s="86" t="s">
        <v>213</v>
      </c>
      <c r="D74" s="105"/>
      <c r="I74" s="132"/>
      <c r="K74" s="132"/>
    </row>
    <row r="75" spans="1:11" ht="21.5" customHeight="1">
      <c r="A75" s="86" t="s">
        <v>215</v>
      </c>
      <c r="C75" s="39">
        <v>27</v>
      </c>
      <c r="D75" s="105"/>
      <c r="E75" s="37">
        <v>-96599</v>
      </c>
      <c r="G75" s="37">
        <v>-19613</v>
      </c>
      <c r="I75" s="133">
        <v>717</v>
      </c>
      <c r="K75" s="133">
        <v>1572</v>
      </c>
    </row>
    <row r="76" spans="1:11" ht="21.5" customHeight="1">
      <c r="A76" s="44" t="s">
        <v>105</v>
      </c>
      <c r="D76" s="105"/>
      <c r="E76" s="5"/>
      <c r="G76" s="5"/>
      <c r="I76" s="190"/>
      <c r="K76" s="190"/>
    </row>
    <row r="77" spans="1:11" ht="21.5" customHeight="1">
      <c r="A77" s="44" t="s">
        <v>103</v>
      </c>
      <c r="B77" s="99"/>
      <c r="D77" s="105"/>
      <c r="E77" s="40">
        <f>SUM(E67:E75)</f>
        <v>-14990610</v>
      </c>
      <c r="F77" s="108"/>
      <c r="G77" s="40">
        <f>SUM(G67:G75)</f>
        <v>-14121002</v>
      </c>
      <c r="H77" s="108"/>
      <c r="I77" s="40">
        <f>SUM(I67:I75)</f>
        <v>-2870</v>
      </c>
      <c r="J77" s="108"/>
      <c r="K77" s="40">
        <f>SUM(K67:K75)</f>
        <v>-6287</v>
      </c>
    </row>
    <row r="78" spans="1:11" ht="6.65" customHeight="1">
      <c r="A78" s="44"/>
      <c r="B78" s="99"/>
      <c r="D78" s="105"/>
      <c r="E78" s="41"/>
      <c r="F78" s="108"/>
      <c r="G78" s="41"/>
      <c r="H78" s="108"/>
      <c r="I78" s="41"/>
      <c r="J78" s="108"/>
      <c r="K78" s="41"/>
    </row>
    <row r="79" spans="1:11" ht="21.5" customHeight="1">
      <c r="A79" s="51" t="s">
        <v>106</v>
      </c>
      <c r="D79" s="105"/>
    </row>
    <row r="80" spans="1:11" ht="21.5" customHeight="1">
      <c r="A80" s="51" t="s">
        <v>103</v>
      </c>
      <c r="D80" s="105"/>
      <c r="E80" s="108"/>
      <c r="F80" s="108"/>
      <c r="G80" s="108"/>
      <c r="H80" s="108"/>
      <c r="I80" s="108"/>
      <c r="J80" s="108"/>
      <c r="K80" s="108"/>
    </row>
    <row r="81" spans="1:11" ht="21.5" customHeight="1">
      <c r="A81" s="86" t="s">
        <v>361</v>
      </c>
      <c r="B81" s="44"/>
      <c r="D81" s="105"/>
      <c r="E81" s="84"/>
      <c r="F81" s="84"/>
      <c r="G81" s="84"/>
      <c r="H81" s="84"/>
      <c r="I81" s="84"/>
      <c r="J81" s="84"/>
      <c r="K81" s="84"/>
    </row>
    <row r="82" spans="1:11" ht="21.5" customHeight="1">
      <c r="A82" s="86" t="s">
        <v>362</v>
      </c>
      <c r="D82" s="105"/>
      <c r="E82" s="84"/>
      <c r="F82" s="84"/>
      <c r="G82" s="84"/>
      <c r="H82" s="84"/>
      <c r="I82" s="84"/>
      <c r="J82" s="84"/>
      <c r="K82" s="84"/>
    </row>
    <row r="83" spans="1:11" ht="21.5" customHeight="1">
      <c r="A83" s="86" t="s">
        <v>299</v>
      </c>
      <c r="D83" s="105"/>
      <c r="E83" s="84">
        <v>2575002</v>
      </c>
      <c r="F83" s="84"/>
      <c r="G83" s="84">
        <v>-3935246</v>
      </c>
      <c r="H83" s="84"/>
      <c r="I83" s="19">
        <v>-72000</v>
      </c>
      <c r="J83" s="84"/>
      <c r="K83" s="19">
        <v>-40000</v>
      </c>
    </row>
    <row r="84" spans="1:11" ht="21.5" customHeight="1">
      <c r="A84" s="86" t="s">
        <v>201</v>
      </c>
      <c r="C84" s="39">
        <v>14</v>
      </c>
      <c r="D84" s="105"/>
      <c r="E84" s="132">
        <v>4960770</v>
      </c>
      <c r="F84" s="83"/>
      <c r="G84" s="132">
        <v>2044547</v>
      </c>
      <c r="H84" s="83"/>
      <c r="I84" s="132">
        <v>142925</v>
      </c>
      <c r="J84" s="83"/>
      <c r="K84" s="132">
        <v>0</v>
      </c>
    </row>
    <row r="85" spans="1:11" ht="21.5" customHeight="1">
      <c r="A85" s="86" t="s">
        <v>226</v>
      </c>
      <c r="B85" s="44"/>
      <c r="D85" s="105"/>
      <c r="E85" s="84"/>
      <c r="F85" s="84"/>
      <c r="G85" s="84"/>
      <c r="H85" s="84"/>
      <c r="I85" s="19"/>
      <c r="J85" s="84"/>
      <c r="K85" s="19"/>
    </row>
    <row r="86" spans="1:11" ht="21.5" customHeight="1">
      <c r="A86" s="86" t="s">
        <v>300</v>
      </c>
      <c r="C86" s="39">
        <v>21</v>
      </c>
      <c r="D86" s="105"/>
      <c r="E86" s="82">
        <v>796871</v>
      </c>
      <c r="F86" s="83"/>
      <c r="G86" s="82">
        <v>-167762</v>
      </c>
      <c r="H86" s="83"/>
      <c r="I86" s="132">
        <v>469395</v>
      </c>
      <c r="J86" s="108"/>
      <c r="K86" s="132">
        <v>-11058</v>
      </c>
    </row>
    <row r="87" spans="1:11" ht="21.5" customHeight="1">
      <c r="A87" s="86" t="s">
        <v>216</v>
      </c>
      <c r="D87" s="105"/>
      <c r="E87" s="132"/>
      <c r="F87" s="83"/>
      <c r="G87" s="132"/>
      <c r="H87" s="83"/>
      <c r="I87" s="132"/>
      <c r="J87" s="83"/>
      <c r="K87" s="132"/>
    </row>
    <row r="88" spans="1:11" ht="21.5" customHeight="1">
      <c r="A88" s="86" t="s">
        <v>322</v>
      </c>
      <c r="D88" s="105"/>
      <c r="E88" s="132"/>
      <c r="F88" s="83"/>
      <c r="G88" s="132"/>
      <c r="H88" s="83"/>
      <c r="I88" s="132"/>
      <c r="J88" s="83"/>
      <c r="K88" s="132"/>
    </row>
    <row r="89" spans="1:11" ht="21.5" customHeight="1">
      <c r="A89" s="86" t="s">
        <v>239</v>
      </c>
      <c r="C89" s="39" t="s">
        <v>295</v>
      </c>
      <c r="D89" s="105"/>
      <c r="E89" s="132">
        <v>368169</v>
      </c>
      <c r="F89" s="83"/>
      <c r="G89" s="132">
        <v>186252</v>
      </c>
      <c r="H89" s="83"/>
      <c r="I89" s="132">
        <v>0</v>
      </c>
      <c r="J89" s="83"/>
      <c r="K89" s="132">
        <v>0</v>
      </c>
    </row>
    <row r="90" spans="1:11" ht="21.5" customHeight="1">
      <c r="A90" s="86" t="s">
        <v>214</v>
      </c>
      <c r="B90" s="44"/>
      <c r="C90" s="99"/>
      <c r="D90" s="105"/>
      <c r="E90" s="82"/>
      <c r="F90" s="83"/>
      <c r="G90" s="82"/>
      <c r="H90" s="83"/>
      <c r="J90" s="83"/>
    </row>
    <row r="91" spans="1:11" ht="21.5" customHeight="1">
      <c r="A91" s="86" t="s">
        <v>215</v>
      </c>
      <c r="B91" s="44"/>
      <c r="C91" s="39">
        <v>27</v>
      </c>
      <c r="D91" s="105"/>
      <c r="E91" s="187">
        <v>-1088275</v>
      </c>
      <c r="F91" s="82"/>
      <c r="G91" s="187">
        <v>-224764</v>
      </c>
      <c r="H91" s="82"/>
      <c r="I91" s="133">
        <v>-108064</v>
      </c>
      <c r="J91" s="82"/>
      <c r="K91" s="133">
        <v>10211</v>
      </c>
    </row>
    <row r="92" spans="1:11" ht="21.5" customHeight="1">
      <c r="A92" s="44" t="s">
        <v>107</v>
      </c>
      <c r="B92" s="44"/>
      <c r="D92" s="105"/>
      <c r="E92" s="82"/>
      <c r="F92" s="82"/>
      <c r="G92" s="82"/>
      <c r="H92" s="82"/>
      <c r="I92" s="82"/>
      <c r="J92" s="82"/>
      <c r="K92" s="82"/>
    </row>
    <row r="93" spans="1:11" ht="21.5" customHeight="1">
      <c r="A93" s="44" t="s">
        <v>103</v>
      </c>
      <c r="B93" s="44"/>
      <c r="D93" s="105"/>
      <c r="E93" s="40">
        <f>SUM(E83:E91)</f>
        <v>7612537</v>
      </c>
      <c r="F93" s="108"/>
      <c r="G93" s="40">
        <f>SUM(G83:G91)</f>
        <v>-2096973</v>
      </c>
      <c r="H93" s="108"/>
      <c r="I93" s="40">
        <f>SUM(I83:I91)</f>
        <v>432256</v>
      </c>
      <c r="J93" s="108"/>
      <c r="K93" s="40">
        <f>SUM(K83:K91)</f>
        <v>-40847</v>
      </c>
    </row>
    <row r="94" spans="1:11" ht="21.5" customHeight="1">
      <c r="A94" s="44" t="s">
        <v>228</v>
      </c>
      <c r="B94" s="44"/>
      <c r="D94" s="105"/>
      <c r="F94" s="83"/>
      <c r="H94" s="108"/>
      <c r="I94" s="108"/>
      <c r="J94" s="108"/>
      <c r="K94" s="108"/>
    </row>
    <row r="95" spans="1:11" ht="21.5" customHeight="1">
      <c r="A95" s="44" t="s">
        <v>229</v>
      </c>
      <c r="B95" s="44"/>
      <c r="D95" s="105"/>
      <c r="E95" s="40">
        <f>E93+E77</f>
        <v>-7378073</v>
      </c>
      <c r="F95" s="42"/>
      <c r="G95" s="40">
        <f>G93+G77</f>
        <v>-16217975</v>
      </c>
      <c r="H95" s="41"/>
      <c r="I95" s="40">
        <f>I93+I77</f>
        <v>429386</v>
      </c>
      <c r="J95" s="41"/>
      <c r="K95" s="40">
        <f>K93+K77</f>
        <v>-47134</v>
      </c>
    </row>
    <row r="96" spans="1:11" ht="21.5" customHeight="1" thickBot="1">
      <c r="A96" s="44" t="s">
        <v>227</v>
      </c>
      <c r="D96" s="105"/>
      <c r="E96" s="94">
        <f>SUM(E95,E62)</f>
        <v>14921380</v>
      </c>
      <c r="F96" s="42"/>
      <c r="G96" s="94">
        <f>SUM(G95,G62)</f>
        <v>-18748868</v>
      </c>
      <c r="H96" s="41"/>
      <c r="I96" s="94">
        <f>SUM(I95,I62)</f>
        <v>9683603</v>
      </c>
      <c r="J96" s="41"/>
      <c r="K96" s="94">
        <f>SUM(K95,K62)</f>
        <v>101475</v>
      </c>
    </row>
    <row r="97" spans="1:11" ht="20.25" customHeight="1" thickTop="1"/>
    <row r="98" spans="1:11" ht="20.25" customHeight="1">
      <c r="A98" s="43" t="s">
        <v>0</v>
      </c>
      <c r="B98" s="43"/>
      <c r="C98" s="43"/>
      <c r="D98" s="43"/>
      <c r="E98" s="43"/>
      <c r="F98" s="43"/>
      <c r="G98" s="43"/>
    </row>
    <row r="99" spans="1:11" ht="20.25" customHeight="1">
      <c r="A99" s="43" t="s">
        <v>1</v>
      </c>
      <c r="B99" s="43"/>
      <c r="C99" s="43"/>
      <c r="D99" s="43"/>
      <c r="E99" s="43"/>
      <c r="F99" s="43"/>
      <c r="G99" s="43"/>
    </row>
    <row r="100" spans="1:11" ht="20.25" customHeight="1">
      <c r="A100" s="92" t="s">
        <v>101</v>
      </c>
      <c r="B100" s="78"/>
      <c r="C100" s="93"/>
      <c r="D100" s="80"/>
      <c r="E100" s="80"/>
      <c r="F100" s="80"/>
      <c r="G100" s="80"/>
    </row>
    <row r="101" spans="1:11" ht="19.5" customHeight="1">
      <c r="E101" s="5"/>
      <c r="F101" s="5"/>
      <c r="G101" s="5"/>
      <c r="H101" s="5"/>
      <c r="I101" s="238" t="s">
        <v>3</v>
      </c>
      <c r="J101" s="238"/>
      <c r="K101" s="238"/>
    </row>
    <row r="102" spans="1:11" ht="19.5" customHeight="1">
      <c r="A102" s="81"/>
      <c r="B102" s="81"/>
      <c r="E102" s="233" t="s">
        <v>4</v>
      </c>
      <c r="F102" s="233"/>
      <c r="G102" s="233"/>
      <c r="H102" s="18"/>
      <c r="I102" s="233" t="s">
        <v>5</v>
      </c>
      <c r="J102" s="233"/>
      <c r="K102" s="233"/>
    </row>
    <row r="103" spans="1:11" ht="19.5" customHeight="1">
      <c r="E103" s="236" t="s">
        <v>6</v>
      </c>
      <c r="F103" s="236"/>
      <c r="G103" s="236"/>
      <c r="H103" s="130"/>
      <c r="I103" s="236" t="s">
        <v>7</v>
      </c>
      <c r="J103" s="236"/>
      <c r="K103" s="236"/>
    </row>
    <row r="104" spans="1:11" ht="21.5" customHeight="1">
      <c r="E104" s="239" t="s">
        <v>83</v>
      </c>
      <c r="F104" s="239"/>
      <c r="G104" s="239"/>
      <c r="H104" s="10"/>
      <c r="I104" s="239" t="s">
        <v>83</v>
      </c>
      <c r="J104" s="239"/>
      <c r="K104" s="239"/>
    </row>
    <row r="105" spans="1:11" ht="21.5" customHeight="1">
      <c r="A105" s="44"/>
      <c r="B105" s="44"/>
      <c r="D105" s="105"/>
      <c r="E105" s="33">
        <v>2024</v>
      </c>
      <c r="F105" s="12"/>
      <c r="G105" s="33">
        <v>2023</v>
      </c>
      <c r="H105" s="12"/>
      <c r="I105" s="33">
        <v>2024</v>
      </c>
      <c r="J105" s="12"/>
      <c r="K105" s="33">
        <v>2023</v>
      </c>
    </row>
    <row r="106" spans="1:11" ht="4" customHeight="1">
      <c r="A106" s="99"/>
      <c r="B106" s="99"/>
      <c r="C106" s="99"/>
    </row>
    <row r="107" spans="1:11" ht="21.5" customHeight="1">
      <c r="A107" s="44" t="s">
        <v>230</v>
      </c>
      <c r="B107" s="44"/>
      <c r="D107" s="105"/>
      <c r="E107" s="41"/>
      <c r="F107" s="42"/>
      <c r="G107" s="41"/>
      <c r="H107" s="42"/>
      <c r="I107" s="41"/>
      <c r="J107" s="42"/>
      <c r="K107" s="41"/>
    </row>
    <row r="108" spans="1:11" ht="21.5" customHeight="1">
      <c r="A108" s="86" t="s">
        <v>359</v>
      </c>
      <c r="D108" s="105"/>
      <c r="E108" s="217">
        <v>11254746</v>
      </c>
      <c r="F108" s="108"/>
      <c r="G108" s="108">
        <v>-21060636</v>
      </c>
      <c r="H108" s="108"/>
      <c r="I108" s="108">
        <v>9683603</v>
      </c>
      <c r="J108" s="108"/>
      <c r="K108" s="108">
        <v>101475</v>
      </c>
    </row>
    <row r="109" spans="1:11" ht="21.5" customHeight="1">
      <c r="A109" s="86" t="s">
        <v>297</v>
      </c>
      <c r="C109" s="86"/>
      <c r="D109" s="86"/>
      <c r="E109" s="164">
        <v>3666634</v>
      </c>
      <c r="F109" s="86"/>
      <c r="G109" s="107">
        <v>2311768</v>
      </c>
      <c r="H109" s="86"/>
      <c r="I109" s="133">
        <v>0</v>
      </c>
      <c r="J109" s="86"/>
      <c r="K109" s="133">
        <v>0</v>
      </c>
    </row>
    <row r="110" spans="1:11" ht="21.5" customHeight="1" thickBot="1">
      <c r="A110" s="44" t="s">
        <v>227</v>
      </c>
      <c r="D110" s="105"/>
      <c r="E110" s="94">
        <f>SUM(E108:E109)</f>
        <v>14921380</v>
      </c>
      <c r="F110" s="42"/>
      <c r="G110" s="94">
        <f>SUM(G108:G109)</f>
        <v>-18748868</v>
      </c>
      <c r="H110" s="42"/>
      <c r="I110" s="94">
        <f>SUM(I108:I109)</f>
        <v>9683603</v>
      </c>
      <c r="J110" s="42"/>
      <c r="K110" s="94">
        <f>SUM(K108:K109)</f>
        <v>101475</v>
      </c>
    </row>
    <row r="111" spans="1:11" ht="20.25" customHeight="1" thickTop="1"/>
  </sheetData>
  <mergeCells count="29">
    <mergeCell ref="E104:G104"/>
    <mergeCell ref="I104:K104"/>
    <mergeCell ref="I101:K101"/>
    <mergeCell ref="I102:K102"/>
    <mergeCell ref="I103:K103"/>
    <mergeCell ref="E102:G102"/>
    <mergeCell ref="E103:G103"/>
    <mergeCell ref="A16:B16"/>
    <mergeCell ref="I41:K41"/>
    <mergeCell ref="I42:K42"/>
    <mergeCell ref="E41:G41"/>
    <mergeCell ref="E42:G42"/>
    <mergeCell ref="E5:G5"/>
    <mergeCell ref="E6:G6"/>
    <mergeCell ref="E57:G57"/>
    <mergeCell ref="E59:G59"/>
    <mergeCell ref="I59:K59"/>
    <mergeCell ref="I57:K57"/>
    <mergeCell ref="I58:K58"/>
    <mergeCell ref="E7:G7"/>
    <mergeCell ref="I7:K7"/>
    <mergeCell ref="E43:G43"/>
    <mergeCell ref="I43:K43"/>
    <mergeCell ref="E58:G58"/>
    <mergeCell ref="I4:K4"/>
    <mergeCell ref="I56:K56"/>
    <mergeCell ref="I40:K40"/>
    <mergeCell ref="I5:K5"/>
    <mergeCell ref="I6:K6"/>
  </mergeCells>
  <pageMargins left="0.7" right="0.7" top="0.48" bottom="0.5" header="0.5" footer="0.5"/>
  <pageSetup paperSize="9" scale="81" firstPageNumber="10" fitToHeight="3" orientation="portrait" useFirstPageNumber="1" r:id="rId1"/>
  <headerFooter>
    <oddFooter>&amp;L The accompanying notes are an integral part of these financial statements.
&amp;C&amp;P</oddFooter>
  </headerFooter>
  <rowBreaks count="3" manualBreakCount="3">
    <brk id="36" max="10" man="1"/>
    <brk id="52" max="10" man="1"/>
    <brk id="9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F622-5FC6-4C77-BD8F-E6E3A4BDF2D2}">
  <sheetPr>
    <pageSetUpPr fitToPage="1"/>
  </sheetPr>
  <dimension ref="A1:AM48"/>
  <sheetViews>
    <sheetView view="pageBreakPreview" topLeftCell="A7" zoomScale="70" zoomScaleNormal="100" zoomScaleSheetLayoutView="70" workbookViewId="0">
      <selection activeCell="V33" sqref="V33"/>
    </sheetView>
  </sheetViews>
  <sheetFormatPr defaultColWidth="9.1796875" defaultRowHeight="13.75" customHeight="1"/>
  <cols>
    <col min="1" max="1" width="47.08984375" style="99" customWidth="1"/>
    <col min="2" max="2" width="5.453125" style="99" customWidth="1"/>
    <col min="3" max="3" width="13" style="99" customWidth="1"/>
    <col min="4" max="4" width="1" style="99" customWidth="1"/>
    <col min="5" max="5" width="12.81640625" style="99" customWidth="1"/>
    <col min="6" max="6" width="1" style="99" customWidth="1"/>
    <col min="7" max="7" width="17.1796875" style="99" customWidth="1"/>
    <col min="8" max="8" width="1" style="99" customWidth="1"/>
    <col min="9" max="9" width="14.54296875" style="99" customWidth="1"/>
    <col min="10" max="10" width="1" style="99" customWidth="1"/>
    <col min="11" max="11" width="11.81640625" style="99" customWidth="1"/>
    <col min="12" max="12" width="1.08984375" style="99" customWidth="1"/>
    <col min="13" max="13" width="11.08984375" style="99" bestFit="1" customWidth="1"/>
    <col min="14" max="14" width="1" style="99" customWidth="1"/>
    <col min="15" max="15" width="14" style="99" customWidth="1"/>
    <col min="16" max="16" width="1" style="99" customWidth="1"/>
    <col min="17" max="17" width="14" style="99" customWidth="1"/>
    <col min="18" max="18" width="1" style="99" customWidth="1"/>
    <col min="19" max="19" width="12.81640625" style="99" customWidth="1"/>
    <col min="20" max="20" width="1.1796875" style="99" customWidth="1"/>
    <col min="21" max="21" width="12.81640625" style="99" customWidth="1"/>
    <col min="22" max="22" width="1" style="99" customWidth="1"/>
    <col min="23" max="23" width="12.81640625" style="99" customWidth="1"/>
    <col min="24" max="24" width="1" style="99" customWidth="1"/>
    <col min="25" max="25" width="12.81640625" style="99" customWidth="1"/>
    <col min="26" max="26" width="1" style="99" customWidth="1"/>
    <col min="27" max="27" width="14.453125" style="99" customWidth="1"/>
    <col min="28" max="28" width="1" style="99" customWidth="1"/>
    <col min="29" max="29" width="18.1796875" style="99" customWidth="1"/>
    <col min="30" max="30" width="1" style="99" customWidth="1"/>
    <col min="31" max="31" width="12.81640625" style="99" customWidth="1"/>
    <col min="32" max="32" width="1" style="99" customWidth="1"/>
    <col min="33" max="33" width="15.81640625" style="99" customWidth="1"/>
    <col min="34" max="34" width="1" style="99" customWidth="1"/>
    <col min="35" max="35" width="18.1796875" style="99" customWidth="1"/>
    <col min="36" max="36" width="1" style="99" customWidth="1"/>
    <col min="37" max="37" width="12.81640625" style="99" customWidth="1"/>
    <col min="38" max="38" width="1" style="99" customWidth="1"/>
    <col min="39" max="39" width="13.54296875" style="99" customWidth="1"/>
    <col min="40" max="16384" width="9.1796875" style="99"/>
  </cols>
  <sheetData>
    <row r="1" spans="1:39" ht="20" customHeight="1">
      <c r="A1" s="50" t="s">
        <v>109</v>
      </c>
      <c r="B1" s="50"/>
      <c r="C1" s="162"/>
      <c r="D1" s="162"/>
    </row>
    <row r="2" spans="1:39" ht="20" customHeight="1">
      <c r="A2" s="50" t="s">
        <v>110</v>
      </c>
      <c r="B2" s="50"/>
    </row>
    <row r="3" spans="1:39" ht="20" customHeight="1">
      <c r="A3" s="50" t="s">
        <v>111</v>
      </c>
      <c r="B3" s="50"/>
      <c r="C3" s="162"/>
      <c r="D3" s="162"/>
      <c r="M3" s="162"/>
      <c r="O3" s="162"/>
      <c r="P3" s="162"/>
      <c r="Q3" s="162"/>
      <c r="R3" s="162"/>
      <c r="W3" s="162"/>
      <c r="X3" s="162"/>
      <c r="Y3" s="162"/>
      <c r="Z3" s="162"/>
      <c r="AA3" s="162"/>
      <c r="AB3" s="162"/>
      <c r="AC3" s="162"/>
      <c r="AD3" s="162"/>
      <c r="AE3" s="162"/>
    </row>
    <row r="4" spans="1:39" ht="20" customHeight="1">
      <c r="A4" s="98"/>
      <c r="B4" s="98"/>
      <c r="AM4" s="97" t="s">
        <v>3</v>
      </c>
    </row>
    <row r="5" spans="1:39" ht="20" customHeight="1">
      <c r="C5" s="241" t="s">
        <v>112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</row>
    <row r="6" spans="1:39" ht="20" customHeight="1">
      <c r="C6" s="98"/>
      <c r="D6" s="98"/>
      <c r="E6" s="98"/>
      <c r="F6" s="98"/>
      <c r="G6" s="100"/>
      <c r="H6" s="98"/>
      <c r="I6" s="98"/>
      <c r="J6" s="98"/>
      <c r="K6" s="98"/>
      <c r="L6" s="98"/>
      <c r="M6" s="242" t="s">
        <v>72</v>
      </c>
      <c r="N6" s="242"/>
      <c r="O6" s="242"/>
      <c r="P6" s="242"/>
      <c r="Q6" s="242"/>
      <c r="R6" s="98"/>
      <c r="W6" s="242" t="s">
        <v>277</v>
      </c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98"/>
      <c r="AI6" s="98"/>
      <c r="AK6" s="98"/>
      <c r="AM6" s="98"/>
    </row>
    <row r="7" spans="1:39" ht="20" customHeight="1">
      <c r="C7" s="98"/>
      <c r="D7" s="98"/>
      <c r="E7" s="98"/>
      <c r="F7" s="98"/>
      <c r="G7" s="100" t="s">
        <v>241</v>
      </c>
      <c r="H7" s="98"/>
      <c r="I7" s="98"/>
      <c r="J7" s="98"/>
      <c r="K7" s="98"/>
      <c r="L7" s="98"/>
      <c r="M7" s="192"/>
      <c r="N7" s="192"/>
      <c r="O7" s="192"/>
      <c r="P7" s="192"/>
      <c r="Q7" s="192"/>
      <c r="R7" s="98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98"/>
      <c r="AI7" s="98"/>
      <c r="AK7" s="98"/>
      <c r="AM7" s="98"/>
    </row>
    <row r="8" spans="1:39" ht="20" customHeight="1">
      <c r="C8" s="98"/>
      <c r="D8" s="98"/>
      <c r="E8" s="98"/>
      <c r="F8" s="98"/>
      <c r="G8" s="100" t="s">
        <v>240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98"/>
      <c r="AI8" s="98"/>
      <c r="AK8" s="98"/>
      <c r="AM8" s="98"/>
    </row>
    <row r="9" spans="1:39" ht="20" customHeight="1">
      <c r="C9" s="98"/>
      <c r="D9" s="98"/>
      <c r="E9" s="98"/>
      <c r="F9" s="98"/>
      <c r="G9" s="100" t="s">
        <v>113</v>
      </c>
      <c r="H9" s="98"/>
      <c r="I9" s="100" t="s">
        <v>347</v>
      </c>
      <c r="J9" s="98"/>
      <c r="K9" s="98"/>
      <c r="L9" s="98"/>
      <c r="M9" s="98"/>
      <c r="N9" s="98"/>
      <c r="O9" s="98"/>
      <c r="P9" s="98"/>
      <c r="Q9" s="98"/>
      <c r="R9" s="98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98"/>
      <c r="AI9" s="98"/>
      <c r="AK9" s="98"/>
      <c r="AM9" s="98"/>
    </row>
    <row r="10" spans="1:39" ht="20" customHeight="1">
      <c r="E10" s="100"/>
      <c r="F10" s="100"/>
      <c r="G10" s="100" t="s">
        <v>117</v>
      </c>
      <c r="H10" s="100"/>
      <c r="I10" s="100" t="s">
        <v>346</v>
      </c>
      <c r="J10" s="100"/>
      <c r="K10" s="100"/>
      <c r="L10" s="100"/>
      <c r="M10" s="100"/>
      <c r="N10" s="100"/>
      <c r="W10" s="100"/>
      <c r="Y10" s="100"/>
      <c r="Z10" s="100"/>
      <c r="AA10" s="100" t="s">
        <v>196</v>
      </c>
      <c r="AB10" s="100"/>
      <c r="AC10" s="100"/>
      <c r="AD10" s="100"/>
      <c r="AE10" s="100"/>
      <c r="AG10" s="100" t="s">
        <v>114</v>
      </c>
      <c r="AI10" s="100" t="s">
        <v>261</v>
      </c>
      <c r="AK10" s="100"/>
    </row>
    <row r="11" spans="1:39" ht="20" customHeight="1">
      <c r="C11" s="100" t="s">
        <v>115</v>
      </c>
      <c r="D11" s="100"/>
      <c r="E11" s="100" t="s">
        <v>116</v>
      </c>
      <c r="F11" s="100"/>
      <c r="G11" s="100" t="s">
        <v>234</v>
      </c>
      <c r="H11" s="100"/>
      <c r="I11" s="100" t="s">
        <v>348</v>
      </c>
      <c r="J11" s="100"/>
      <c r="L11" s="100"/>
      <c r="N11" s="100"/>
      <c r="O11" s="100" t="s">
        <v>231</v>
      </c>
      <c r="Q11" s="100" t="s">
        <v>118</v>
      </c>
      <c r="U11" s="100" t="s">
        <v>119</v>
      </c>
      <c r="W11" s="100"/>
      <c r="X11" s="100"/>
      <c r="Y11" s="100"/>
      <c r="Z11" s="100"/>
      <c r="AA11" s="100" t="s">
        <v>341</v>
      </c>
      <c r="AB11" s="100"/>
      <c r="AC11" s="100"/>
      <c r="AD11" s="100"/>
      <c r="AE11" s="100"/>
      <c r="AF11" s="100"/>
      <c r="AG11" s="100" t="s">
        <v>363</v>
      </c>
      <c r="AI11" s="100" t="s">
        <v>262</v>
      </c>
      <c r="AK11" s="100" t="s">
        <v>120</v>
      </c>
      <c r="AM11" s="100" t="s">
        <v>301</v>
      </c>
    </row>
    <row r="12" spans="1:39" ht="20" customHeight="1">
      <c r="C12" s="100" t="s">
        <v>121</v>
      </c>
      <c r="D12" s="100"/>
      <c r="E12" s="100" t="s">
        <v>122</v>
      </c>
      <c r="F12" s="100"/>
      <c r="G12" s="192" t="s">
        <v>323</v>
      </c>
      <c r="H12" s="100"/>
      <c r="I12" s="100" t="s">
        <v>349</v>
      </c>
      <c r="J12" s="100"/>
      <c r="K12" s="100" t="s">
        <v>123</v>
      </c>
      <c r="L12" s="100"/>
      <c r="M12" s="100" t="s">
        <v>125</v>
      </c>
      <c r="N12" s="100"/>
      <c r="O12" s="100" t="s">
        <v>232</v>
      </c>
      <c r="Q12" s="100" t="s">
        <v>126</v>
      </c>
      <c r="S12" s="100" t="s">
        <v>127</v>
      </c>
      <c r="T12" s="100"/>
      <c r="U12" s="100" t="s">
        <v>128</v>
      </c>
      <c r="W12" s="100" t="s">
        <v>337</v>
      </c>
      <c r="X12" s="100"/>
      <c r="Y12" s="100" t="s">
        <v>338</v>
      </c>
      <c r="Z12" s="100"/>
      <c r="AA12" s="100" t="s">
        <v>342</v>
      </c>
      <c r="AB12" s="100"/>
      <c r="AC12" s="100" t="s">
        <v>340</v>
      </c>
      <c r="AD12" s="100"/>
      <c r="AE12" s="100" t="s">
        <v>343</v>
      </c>
      <c r="AF12" s="100"/>
      <c r="AG12" s="100" t="s">
        <v>364</v>
      </c>
      <c r="AH12" s="100"/>
      <c r="AI12" s="100" t="s">
        <v>263</v>
      </c>
      <c r="AK12" s="100" t="s">
        <v>129</v>
      </c>
      <c r="AM12" s="100" t="s">
        <v>302</v>
      </c>
    </row>
    <row r="13" spans="1:39" ht="20" customHeight="1">
      <c r="B13" s="39" t="s">
        <v>10</v>
      </c>
      <c r="C13" s="102" t="s">
        <v>130</v>
      </c>
      <c r="D13" s="100"/>
      <c r="E13" s="102" t="s">
        <v>131</v>
      </c>
      <c r="F13" s="100"/>
      <c r="G13" s="102" t="s">
        <v>324</v>
      </c>
      <c r="H13" s="100"/>
      <c r="I13" s="102" t="s">
        <v>124</v>
      </c>
      <c r="J13" s="100"/>
      <c r="K13" s="102" t="s">
        <v>132</v>
      </c>
      <c r="L13" s="100"/>
      <c r="M13" s="102" t="s">
        <v>133</v>
      </c>
      <c r="N13" s="100"/>
      <c r="O13" s="102" t="s">
        <v>131</v>
      </c>
      <c r="Q13" s="102" t="s">
        <v>134</v>
      </c>
      <c r="S13" s="102" t="s">
        <v>131</v>
      </c>
      <c r="T13" s="192"/>
      <c r="U13" s="102" t="s">
        <v>137</v>
      </c>
      <c r="W13" s="102" t="s">
        <v>133</v>
      </c>
      <c r="X13" s="100"/>
      <c r="Y13" s="102" t="s">
        <v>339</v>
      </c>
      <c r="Z13" s="100"/>
      <c r="AA13" s="102" t="s">
        <v>133</v>
      </c>
      <c r="AB13" s="100"/>
      <c r="AC13" s="102" t="s">
        <v>133</v>
      </c>
      <c r="AD13" s="100"/>
      <c r="AE13" s="102" t="s">
        <v>133</v>
      </c>
      <c r="AF13" s="100"/>
      <c r="AG13" s="102" t="s">
        <v>136</v>
      </c>
      <c r="AH13" s="100"/>
      <c r="AI13" s="102" t="s">
        <v>264</v>
      </c>
      <c r="AK13" s="102" t="s">
        <v>138</v>
      </c>
      <c r="AM13" s="102" t="s">
        <v>139</v>
      </c>
    </row>
    <row r="14" spans="1:39" ht="20" customHeight="1"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K14" s="39"/>
      <c r="AM14" s="39"/>
    </row>
    <row r="15" spans="1:39" ht="20" customHeight="1">
      <c r="A15" s="50" t="s">
        <v>219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U15" s="9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ht="20" customHeight="1">
      <c r="A16" s="50" t="s">
        <v>220</v>
      </c>
      <c r="B16" s="50"/>
      <c r="C16" s="18">
        <v>8611242</v>
      </c>
      <c r="D16" s="18"/>
      <c r="E16" s="18">
        <v>57298909</v>
      </c>
      <c r="F16" s="18"/>
      <c r="G16" s="18">
        <v>4500040</v>
      </c>
      <c r="H16" s="18"/>
      <c r="I16" s="18">
        <v>-9917</v>
      </c>
      <c r="J16" s="18"/>
      <c r="K16" s="18">
        <v>3548471</v>
      </c>
      <c r="L16" s="18"/>
      <c r="M16" s="18">
        <v>929166</v>
      </c>
      <c r="N16" s="18"/>
      <c r="O16" s="18">
        <v>7062578</v>
      </c>
      <c r="P16" s="18"/>
      <c r="Q16" s="18">
        <v>129862129</v>
      </c>
      <c r="R16" s="18"/>
      <c r="S16" s="18">
        <v>-11150227</v>
      </c>
      <c r="T16" s="18"/>
      <c r="U16" s="18">
        <v>15000000</v>
      </c>
      <c r="V16" s="5"/>
      <c r="W16" s="18">
        <v>-22705384</v>
      </c>
      <c r="X16" s="18"/>
      <c r="Y16" s="18">
        <v>2865384</v>
      </c>
      <c r="Z16" s="18"/>
      <c r="AA16" s="128">
        <v>99289</v>
      </c>
      <c r="AB16" s="18"/>
      <c r="AC16" s="128">
        <v>5755847</v>
      </c>
      <c r="AD16" s="18"/>
      <c r="AE16" s="18">
        <v>54385118</v>
      </c>
      <c r="AF16" s="18"/>
      <c r="AG16" s="18">
        <f>SUM(W16:AE16)</f>
        <v>40400254</v>
      </c>
      <c r="AH16" s="18"/>
      <c r="AI16" s="128">
        <f>SUM(AG16,C16:U16)</f>
        <v>256052645</v>
      </c>
      <c r="AJ16" s="18"/>
      <c r="AK16" s="18">
        <v>43790900</v>
      </c>
      <c r="AL16" s="18"/>
      <c r="AM16" s="18">
        <f>SUM(AI16:AK16)</f>
        <v>299843545</v>
      </c>
    </row>
    <row r="17" spans="1:39" ht="20" customHeight="1">
      <c r="A17" s="50" t="s">
        <v>140</v>
      </c>
      <c r="B17" s="50"/>
      <c r="C17" s="103"/>
      <c r="D17" s="42"/>
      <c r="E17" s="103"/>
      <c r="F17" s="42"/>
      <c r="G17" s="103"/>
      <c r="H17" s="42"/>
      <c r="I17" s="103"/>
      <c r="J17" s="42"/>
      <c r="K17" s="50"/>
      <c r="L17" s="42"/>
      <c r="M17" s="103"/>
      <c r="N17" s="42"/>
      <c r="O17" s="103"/>
      <c r="P17" s="42"/>
      <c r="Q17" s="103"/>
      <c r="R17" s="42"/>
      <c r="U17" s="50"/>
      <c r="W17" s="103"/>
      <c r="X17" s="103"/>
      <c r="Y17" s="103"/>
      <c r="Z17" s="42"/>
      <c r="AA17" s="103"/>
      <c r="AB17" s="42"/>
      <c r="AC17" s="42"/>
      <c r="AD17" s="42"/>
      <c r="AE17" s="91"/>
      <c r="AF17" s="42"/>
      <c r="AG17" s="91"/>
      <c r="AH17" s="42"/>
      <c r="AI17" s="91"/>
      <c r="AJ17" s="50"/>
      <c r="AK17" s="91"/>
      <c r="AL17" s="50"/>
      <c r="AM17" s="91"/>
    </row>
    <row r="18" spans="1:39" ht="20" customHeight="1">
      <c r="A18" s="104" t="s">
        <v>141</v>
      </c>
      <c r="B18" s="104"/>
      <c r="C18" s="103"/>
      <c r="D18" s="42"/>
      <c r="E18" s="103"/>
      <c r="F18" s="42"/>
      <c r="G18" s="103"/>
      <c r="H18" s="42"/>
      <c r="I18" s="103"/>
      <c r="J18" s="42"/>
      <c r="K18" s="50"/>
      <c r="L18" s="42"/>
      <c r="M18" s="103"/>
      <c r="N18" s="42"/>
      <c r="O18" s="103"/>
      <c r="P18" s="42"/>
      <c r="Q18" s="103"/>
      <c r="R18" s="42"/>
      <c r="U18" s="50"/>
      <c r="W18" s="103"/>
      <c r="X18" s="103"/>
      <c r="Y18" s="103"/>
      <c r="Z18" s="42"/>
      <c r="AA18" s="103"/>
      <c r="AB18" s="42"/>
      <c r="AC18" s="42"/>
      <c r="AD18" s="42"/>
      <c r="AE18" s="91"/>
      <c r="AF18" s="42"/>
      <c r="AG18" s="91"/>
      <c r="AH18" s="42"/>
      <c r="AI18" s="91"/>
      <c r="AJ18" s="50"/>
      <c r="AK18" s="91"/>
      <c r="AL18" s="50"/>
      <c r="AM18" s="91"/>
    </row>
    <row r="19" spans="1:39" ht="20" customHeight="1">
      <c r="A19" s="99" t="s">
        <v>142</v>
      </c>
      <c r="B19" s="101"/>
      <c r="C19" s="142">
        <v>0</v>
      </c>
      <c r="D19" s="84"/>
      <c r="E19" s="142">
        <v>0</v>
      </c>
      <c r="F19" s="84"/>
      <c r="G19" s="142">
        <v>0</v>
      </c>
      <c r="H19" s="26"/>
      <c r="I19" s="142">
        <v>0</v>
      </c>
      <c r="J19" s="26"/>
      <c r="K19" s="142">
        <v>0</v>
      </c>
      <c r="L19" s="26"/>
      <c r="M19" s="142">
        <v>0</v>
      </c>
      <c r="N19" s="26"/>
      <c r="O19" s="142">
        <v>0</v>
      </c>
      <c r="Q19" s="142">
        <v>-2762303</v>
      </c>
      <c r="S19" s="142">
        <v>0</v>
      </c>
      <c r="T19" s="142"/>
      <c r="U19" s="163">
        <v>0</v>
      </c>
      <c r="V19" s="105"/>
      <c r="W19" s="142">
        <v>0</v>
      </c>
      <c r="X19" s="83"/>
      <c r="Y19" s="142">
        <v>0</v>
      </c>
      <c r="Z19" s="83"/>
      <c r="AA19" s="142">
        <v>0</v>
      </c>
      <c r="AB19" s="83"/>
      <c r="AC19" s="142">
        <v>0</v>
      </c>
      <c r="AD19" s="83"/>
      <c r="AE19" s="142">
        <v>0</v>
      </c>
      <c r="AG19" s="163">
        <v>0</v>
      </c>
      <c r="AH19" s="191"/>
      <c r="AI19" s="198">
        <f>SUM(AG19,C19:U19)</f>
        <v>-2762303</v>
      </c>
      <c r="AJ19" s="105"/>
      <c r="AK19" s="142">
        <v>-755214</v>
      </c>
      <c r="AL19" s="105"/>
      <c r="AM19" s="163">
        <f>SUM(AI19:AK19)</f>
        <v>-3517517</v>
      </c>
    </row>
    <row r="20" spans="1:39" ht="20" customHeight="1">
      <c r="A20" s="99" t="s">
        <v>143</v>
      </c>
      <c r="B20" s="39">
        <v>19</v>
      </c>
      <c r="C20" s="142">
        <v>0</v>
      </c>
      <c r="D20" s="84"/>
      <c r="E20" s="142">
        <v>0</v>
      </c>
      <c r="F20" s="84"/>
      <c r="G20" s="142">
        <v>0</v>
      </c>
      <c r="H20" s="26"/>
      <c r="I20" s="142">
        <v>0</v>
      </c>
      <c r="J20" s="26"/>
      <c r="K20" s="142">
        <v>0</v>
      </c>
      <c r="L20" s="26"/>
      <c r="M20" s="142">
        <v>0</v>
      </c>
      <c r="N20" s="26"/>
      <c r="O20" s="142">
        <v>2692197</v>
      </c>
      <c r="Q20" s="142">
        <v>-2692197</v>
      </c>
      <c r="S20" s="142">
        <v>-3225147</v>
      </c>
      <c r="T20" s="142"/>
      <c r="U20" s="163">
        <v>0</v>
      </c>
      <c r="V20" s="105"/>
      <c r="W20" s="142">
        <v>0</v>
      </c>
      <c r="X20" s="83"/>
      <c r="Y20" s="142">
        <v>0</v>
      </c>
      <c r="Z20" s="83"/>
      <c r="AA20" s="142">
        <v>0</v>
      </c>
      <c r="AB20" s="83"/>
      <c r="AC20" s="142">
        <v>0</v>
      </c>
      <c r="AD20" s="83"/>
      <c r="AE20" s="142">
        <v>0</v>
      </c>
      <c r="AG20" s="163">
        <v>0</v>
      </c>
      <c r="AH20" s="191"/>
      <c r="AI20" s="198">
        <f>SUM(AG20,C20:U20)</f>
        <v>-3225147</v>
      </c>
      <c r="AJ20" s="105"/>
      <c r="AK20" s="142">
        <v>0</v>
      </c>
      <c r="AL20" s="105"/>
      <c r="AM20" s="163">
        <f>SUM(AI20:AK20)</f>
        <v>-3225147</v>
      </c>
    </row>
    <row r="21" spans="1:39" ht="20" customHeight="1">
      <c r="A21" s="99" t="s">
        <v>250</v>
      </c>
      <c r="B21" s="39"/>
      <c r="C21" s="142"/>
      <c r="D21" s="84"/>
      <c r="E21" s="142"/>
      <c r="F21" s="84"/>
      <c r="G21" s="142"/>
      <c r="H21" s="26"/>
      <c r="I21" s="142"/>
      <c r="J21" s="26"/>
      <c r="K21" s="142"/>
      <c r="L21" s="26"/>
      <c r="M21" s="142"/>
      <c r="N21" s="26"/>
      <c r="O21" s="142"/>
      <c r="Q21" s="142"/>
      <c r="S21" s="142"/>
      <c r="T21" s="142"/>
      <c r="U21" s="163"/>
      <c r="V21" s="105"/>
      <c r="W21" s="142"/>
      <c r="X21" s="83"/>
      <c r="Y21" s="142"/>
      <c r="Z21" s="83"/>
      <c r="AA21" s="142"/>
      <c r="AB21" s="83"/>
      <c r="AC21" s="142"/>
      <c r="AD21" s="83"/>
      <c r="AE21" s="142"/>
      <c r="AG21" s="163"/>
      <c r="AH21" s="191"/>
      <c r="AI21" s="142"/>
      <c r="AJ21" s="105"/>
      <c r="AK21" s="142"/>
      <c r="AL21" s="105"/>
      <c r="AM21" s="163"/>
    </row>
    <row r="22" spans="1:39" ht="20" customHeight="1">
      <c r="A22" s="99" t="s">
        <v>251</v>
      </c>
      <c r="B22" s="39">
        <v>19</v>
      </c>
      <c r="C22" s="107">
        <v>-197673</v>
      </c>
      <c r="D22" s="108"/>
      <c r="E22" s="107">
        <v>-1294884</v>
      </c>
      <c r="F22" s="108"/>
      <c r="G22" s="107">
        <v>0</v>
      </c>
      <c r="H22" s="108"/>
      <c r="I22" s="107">
        <v>0</v>
      </c>
      <c r="J22" s="108"/>
      <c r="K22" s="107">
        <v>0</v>
      </c>
      <c r="L22" s="108"/>
      <c r="M22" s="107">
        <v>0</v>
      </c>
      <c r="N22" s="108"/>
      <c r="O22" s="107">
        <v>-6088210</v>
      </c>
      <c r="P22" s="108"/>
      <c r="Q22" s="107">
        <v>1492557</v>
      </c>
      <c r="R22" s="108"/>
      <c r="S22" s="107">
        <v>6088210</v>
      </c>
      <c r="T22" s="109"/>
      <c r="U22" s="164">
        <v>0</v>
      </c>
      <c r="V22" s="108"/>
      <c r="W22" s="107">
        <v>0</v>
      </c>
      <c r="X22" s="109"/>
      <c r="Y22" s="107">
        <v>0</v>
      </c>
      <c r="Z22" s="108"/>
      <c r="AA22" s="107">
        <v>0</v>
      </c>
      <c r="AB22" s="109"/>
      <c r="AC22" s="107">
        <v>0</v>
      </c>
      <c r="AD22" s="109"/>
      <c r="AE22" s="107">
        <v>0</v>
      </c>
      <c r="AF22" s="108"/>
      <c r="AG22" s="164">
        <v>0</v>
      </c>
      <c r="AH22" s="108"/>
      <c r="AI22" s="143">
        <f>SUM(AG22,C22:U22)</f>
        <v>0</v>
      </c>
      <c r="AJ22" s="108"/>
      <c r="AK22" s="143">
        <v>0</v>
      </c>
      <c r="AL22" s="108"/>
      <c r="AM22" s="164">
        <f>SUM(AI22:AK22)</f>
        <v>0</v>
      </c>
    </row>
    <row r="23" spans="1:39" ht="20" customHeight="1">
      <c r="A23" s="104" t="s">
        <v>144</v>
      </c>
      <c r="B23" s="104"/>
      <c r="C23" s="110">
        <f>SUM(C19:C22)</f>
        <v>-197673</v>
      </c>
      <c r="D23" s="91"/>
      <c r="E23" s="110">
        <f>SUM(E19:E22)</f>
        <v>-1294884</v>
      </c>
      <c r="F23" s="91"/>
      <c r="G23" s="110">
        <f>SUM(G19:G22)</f>
        <v>0</v>
      </c>
      <c r="H23" s="91"/>
      <c r="I23" s="110">
        <f>SUM(I19:I22)</f>
        <v>0</v>
      </c>
      <c r="J23" s="91"/>
      <c r="K23" s="110">
        <f>SUM(K19:K22)</f>
        <v>0</v>
      </c>
      <c r="L23" s="91"/>
      <c r="M23" s="110">
        <f>SUM(M19:M22)</f>
        <v>0</v>
      </c>
      <c r="N23" s="91"/>
      <c r="O23" s="110">
        <f>SUM(O19:O22)</f>
        <v>-3396013</v>
      </c>
      <c r="P23" s="91"/>
      <c r="Q23" s="110">
        <f>SUM(Q19:Q22)</f>
        <v>-3961943</v>
      </c>
      <c r="R23" s="91"/>
      <c r="S23" s="110">
        <f>SUM(S19:S22)</f>
        <v>2863063</v>
      </c>
      <c r="T23" s="197"/>
      <c r="U23" s="110">
        <f>SUM(U19:U22)</f>
        <v>0</v>
      </c>
      <c r="V23" s="50"/>
      <c r="W23" s="110">
        <f>SUM(W19:W22)</f>
        <v>0</v>
      </c>
      <c r="X23" s="91"/>
      <c r="Y23" s="110">
        <f>SUM(Y19:Y22)</f>
        <v>0</v>
      </c>
      <c r="Z23" s="111"/>
      <c r="AA23" s="110">
        <f>SUM(AA19:AA22)</f>
        <v>0</v>
      </c>
      <c r="AB23" s="111"/>
      <c r="AC23" s="110">
        <f>SUM(AC19:AC22)</f>
        <v>0</v>
      </c>
      <c r="AD23" s="111"/>
      <c r="AE23" s="110">
        <f>SUM(AE19:AE22)</f>
        <v>0</v>
      </c>
      <c r="AF23" s="91"/>
      <c r="AG23" s="110">
        <f>SUM(AG19:AG22)</f>
        <v>0</v>
      </c>
      <c r="AH23" s="91"/>
      <c r="AI23" s="110">
        <f>SUM(AI19:AI22)</f>
        <v>-5987450</v>
      </c>
      <c r="AJ23" s="89"/>
      <c r="AK23" s="110">
        <f>SUM(AK19:AK22)</f>
        <v>-755214</v>
      </c>
      <c r="AL23" s="89"/>
      <c r="AM23" s="110">
        <f>SUM(AM19:AM22)</f>
        <v>-6742664</v>
      </c>
    </row>
    <row r="24" spans="1:39" ht="20" customHeight="1">
      <c r="A24" s="104" t="s">
        <v>145</v>
      </c>
      <c r="C24" s="113"/>
      <c r="D24" s="91"/>
      <c r="E24" s="113"/>
      <c r="F24" s="91"/>
      <c r="G24" s="113"/>
      <c r="H24" s="91"/>
      <c r="I24" s="113"/>
      <c r="J24" s="91"/>
      <c r="K24" s="113"/>
      <c r="L24" s="91"/>
      <c r="M24" s="113"/>
      <c r="N24" s="91"/>
      <c r="O24" s="113"/>
      <c r="P24" s="91"/>
      <c r="Q24" s="113"/>
      <c r="R24" s="91"/>
      <c r="U24" s="38"/>
      <c r="W24" s="113"/>
      <c r="X24" s="113"/>
      <c r="Y24" s="113"/>
      <c r="Z24" s="111"/>
      <c r="AA24" s="113"/>
      <c r="AB24" s="111"/>
      <c r="AC24" s="91"/>
      <c r="AD24" s="111"/>
      <c r="AE24" s="113"/>
      <c r="AF24" s="91"/>
      <c r="AG24" s="113"/>
      <c r="AH24" s="91"/>
      <c r="AI24" s="113"/>
      <c r="AJ24" s="89"/>
      <c r="AK24" s="113"/>
      <c r="AL24" s="89"/>
      <c r="AM24" s="91"/>
    </row>
    <row r="25" spans="1:39" ht="20" customHeight="1">
      <c r="A25" s="104" t="s">
        <v>325</v>
      </c>
      <c r="B25" s="39"/>
      <c r="C25" s="113"/>
      <c r="D25" s="91"/>
      <c r="E25" s="113"/>
      <c r="F25" s="91"/>
      <c r="G25" s="113"/>
      <c r="H25" s="91"/>
      <c r="I25" s="113"/>
      <c r="J25" s="91"/>
      <c r="K25" s="113"/>
      <c r="L25" s="91"/>
      <c r="M25" s="113"/>
      <c r="N25" s="91"/>
      <c r="O25" s="113"/>
      <c r="P25" s="91"/>
      <c r="Q25" s="113"/>
      <c r="R25" s="91"/>
      <c r="U25" s="89"/>
      <c r="W25" s="113"/>
      <c r="X25" s="113"/>
      <c r="Y25" s="113"/>
      <c r="Z25" s="91"/>
      <c r="AA25" s="113"/>
      <c r="AB25" s="91"/>
      <c r="AC25" s="91"/>
      <c r="AD25" s="91"/>
      <c r="AE25" s="113"/>
      <c r="AF25" s="91"/>
      <c r="AG25" s="113"/>
      <c r="AH25" s="91"/>
      <c r="AI25" s="113"/>
      <c r="AJ25" s="89"/>
      <c r="AK25" s="113"/>
      <c r="AL25" s="89"/>
      <c r="AM25" s="91"/>
    </row>
    <row r="26" spans="1:39" ht="20" customHeight="1">
      <c r="A26" s="99" t="s">
        <v>146</v>
      </c>
      <c r="C26" s="26"/>
      <c r="D26" s="84"/>
      <c r="E26" s="26"/>
      <c r="F26" s="84"/>
      <c r="G26" s="26"/>
      <c r="H26" s="84"/>
      <c r="I26" s="26"/>
      <c r="J26" s="84"/>
      <c r="K26" s="26"/>
      <c r="L26" s="84"/>
      <c r="M26" s="26"/>
      <c r="N26" s="84"/>
      <c r="O26" s="26"/>
      <c r="P26" s="84"/>
      <c r="Q26" s="26"/>
      <c r="R26" s="84"/>
      <c r="U26" s="105"/>
      <c r="W26" s="26"/>
      <c r="X26" s="26"/>
      <c r="Y26" s="26"/>
      <c r="Z26" s="84"/>
      <c r="AA26" s="26"/>
      <c r="AB26" s="84"/>
      <c r="AC26" s="84"/>
      <c r="AD26" s="84"/>
      <c r="AE26" s="26"/>
      <c r="AF26" s="84"/>
      <c r="AG26" s="26"/>
      <c r="AH26" s="84"/>
      <c r="AI26" s="26"/>
      <c r="AJ26" s="105"/>
      <c r="AK26" s="26"/>
      <c r="AL26" s="105"/>
      <c r="AM26" s="84"/>
    </row>
    <row r="27" spans="1:39" ht="20" customHeight="1">
      <c r="A27" s="99" t="s">
        <v>147</v>
      </c>
      <c r="B27" s="39"/>
      <c r="C27" s="19">
        <v>0</v>
      </c>
      <c r="D27" s="84"/>
      <c r="E27" s="19">
        <v>0</v>
      </c>
      <c r="F27" s="84"/>
      <c r="G27" s="19">
        <v>-59261</v>
      </c>
      <c r="H27" s="84"/>
      <c r="I27" s="19">
        <v>0</v>
      </c>
      <c r="J27" s="84"/>
      <c r="K27" s="19">
        <v>0</v>
      </c>
      <c r="L27" s="84"/>
      <c r="M27" s="19">
        <v>0</v>
      </c>
      <c r="N27" s="84"/>
      <c r="O27" s="19">
        <v>0</v>
      </c>
      <c r="P27" s="84"/>
      <c r="Q27" s="19">
        <v>-787</v>
      </c>
      <c r="R27" s="84"/>
      <c r="S27" s="19">
        <v>0</v>
      </c>
      <c r="T27" s="19"/>
      <c r="U27" s="19">
        <v>0</v>
      </c>
      <c r="W27" s="19">
        <v>254</v>
      </c>
      <c r="X27" s="26"/>
      <c r="Y27" s="19">
        <v>0</v>
      </c>
      <c r="Z27" s="84"/>
      <c r="AA27" s="19">
        <v>0</v>
      </c>
      <c r="AB27" s="84"/>
      <c r="AC27" s="19">
        <v>0</v>
      </c>
      <c r="AD27" s="84"/>
      <c r="AE27" s="19">
        <v>0</v>
      </c>
      <c r="AF27" s="84"/>
      <c r="AG27" s="19">
        <f>SUM(W27:AE27)</f>
        <v>254</v>
      </c>
      <c r="AH27" s="84"/>
      <c r="AI27" s="198">
        <f>SUM(AG27,C27:U27)</f>
        <v>-59794</v>
      </c>
      <c r="AJ27" s="105"/>
      <c r="AK27" s="19">
        <v>59789</v>
      </c>
      <c r="AL27" s="105"/>
      <c r="AM27" s="19">
        <f>SUM(AI27:AK27)</f>
        <v>-5</v>
      </c>
    </row>
    <row r="28" spans="1:39" ht="20" customHeight="1">
      <c r="A28" s="99" t="s">
        <v>326</v>
      </c>
      <c r="B28" s="101"/>
      <c r="C28" s="19">
        <v>0</v>
      </c>
      <c r="D28" s="84"/>
      <c r="E28" s="19">
        <v>0</v>
      </c>
      <c r="F28" s="84"/>
      <c r="G28" s="19">
        <v>6557</v>
      </c>
      <c r="H28" s="84"/>
      <c r="I28" s="19">
        <v>0</v>
      </c>
      <c r="J28" s="84"/>
      <c r="K28" s="19">
        <v>73474</v>
      </c>
      <c r="L28" s="84"/>
      <c r="M28" s="19">
        <v>0</v>
      </c>
      <c r="N28" s="84"/>
      <c r="O28" s="19">
        <v>0</v>
      </c>
      <c r="P28" s="84"/>
      <c r="Q28" s="19">
        <v>-948800</v>
      </c>
      <c r="R28" s="84"/>
      <c r="S28" s="19">
        <v>0</v>
      </c>
      <c r="T28" s="19"/>
      <c r="U28" s="19">
        <v>0</v>
      </c>
      <c r="W28" s="19">
        <v>0</v>
      </c>
      <c r="X28" s="26"/>
      <c r="Y28" s="19">
        <v>0</v>
      </c>
      <c r="Z28" s="84"/>
      <c r="AA28" s="19">
        <v>0</v>
      </c>
      <c r="AB28" s="84"/>
      <c r="AC28" s="19">
        <v>0</v>
      </c>
      <c r="AD28" s="84"/>
      <c r="AE28" s="19">
        <v>0</v>
      </c>
      <c r="AF28" s="84"/>
      <c r="AG28" s="19">
        <f>SUM(W28:AE28)</f>
        <v>0</v>
      </c>
      <c r="AH28" s="84"/>
      <c r="AI28" s="198">
        <f>SUM(AG28,C28:U28)</f>
        <v>-868769</v>
      </c>
      <c r="AJ28" s="105"/>
      <c r="AK28" s="19">
        <v>0</v>
      </c>
      <c r="AL28" s="105"/>
      <c r="AM28" s="19">
        <f t="shared" ref="AM28:AM32" si="0">SUM(AI28:AK28)</f>
        <v>-868769</v>
      </c>
    </row>
    <row r="29" spans="1:39" ht="20" customHeight="1">
      <c r="A29" s="99" t="s">
        <v>148</v>
      </c>
      <c r="B29" s="101"/>
      <c r="C29" s="19">
        <v>0</v>
      </c>
      <c r="D29" s="84"/>
      <c r="E29" s="19">
        <v>0</v>
      </c>
      <c r="F29" s="84"/>
      <c r="G29" s="19">
        <v>0</v>
      </c>
      <c r="H29" s="84"/>
      <c r="I29" s="19">
        <v>0</v>
      </c>
      <c r="J29" s="84"/>
      <c r="K29" s="19">
        <v>0</v>
      </c>
      <c r="L29" s="84"/>
      <c r="M29" s="19">
        <v>0</v>
      </c>
      <c r="N29" s="84"/>
      <c r="O29" s="19">
        <v>0</v>
      </c>
      <c r="P29" s="84"/>
      <c r="Q29" s="19">
        <v>0</v>
      </c>
      <c r="R29" s="84"/>
      <c r="S29" s="19">
        <v>0</v>
      </c>
      <c r="T29" s="19"/>
      <c r="U29" s="19">
        <v>0</v>
      </c>
      <c r="W29" s="19">
        <v>0</v>
      </c>
      <c r="X29" s="26"/>
      <c r="Y29" s="19">
        <v>0</v>
      </c>
      <c r="Z29" s="84"/>
      <c r="AA29" s="19">
        <v>0</v>
      </c>
      <c r="AB29" s="84"/>
      <c r="AC29" s="19">
        <v>0</v>
      </c>
      <c r="AD29" s="84"/>
      <c r="AE29" s="19">
        <v>0</v>
      </c>
      <c r="AF29" s="84"/>
      <c r="AG29" s="19">
        <f>SUM(W29:AE29)</f>
        <v>0</v>
      </c>
      <c r="AH29" s="84"/>
      <c r="AI29" s="198">
        <f>SUM(AG29,C29:U29)</f>
        <v>0</v>
      </c>
      <c r="AJ29" s="105"/>
      <c r="AK29" s="19">
        <v>200679</v>
      </c>
      <c r="AL29" s="105"/>
      <c r="AM29" s="19">
        <f t="shared" si="0"/>
        <v>200679</v>
      </c>
    </row>
    <row r="30" spans="1:39" ht="20" customHeight="1">
      <c r="A30" s="99" t="s">
        <v>149</v>
      </c>
      <c r="B30" s="39"/>
      <c r="C30" s="19"/>
      <c r="D30" s="108"/>
      <c r="E30" s="19"/>
      <c r="F30" s="108"/>
      <c r="G30" s="19"/>
      <c r="H30" s="108"/>
      <c r="I30" s="19"/>
      <c r="J30" s="108"/>
      <c r="K30" s="19"/>
      <c r="L30" s="108"/>
      <c r="M30" s="19"/>
      <c r="N30" s="108"/>
      <c r="O30" s="19"/>
      <c r="P30" s="108"/>
      <c r="Q30" s="19"/>
      <c r="R30" s="108"/>
      <c r="S30" s="19"/>
      <c r="T30" s="19"/>
      <c r="U30" s="19"/>
      <c r="V30" s="108"/>
      <c r="W30" s="19"/>
      <c r="X30" s="108"/>
      <c r="Y30" s="19"/>
      <c r="Z30" s="108"/>
      <c r="AA30" s="19"/>
      <c r="AB30" s="108"/>
      <c r="AC30" s="19"/>
      <c r="AD30" s="108"/>
      <c r="AE30" s="19"/>
      <c r="AF30" s="108"/>
      <c r="AG30" s="19"/>
      <c r="AH30" s="108"/>
      <c r="AI30" s="199"/>
      <c r="AJ30" s="108"/>
      <c r="AK30" s="144"/>
      <c r="AL30" s="108"/>
      <c r="AM30" s="19"/>
    </row>
    <row r="31" spans="1:39" ht="20" customHeight="1">
      <c r="A31" s="99" t="s">
        <v>150</v>
      </c>
      <c r="B31" s="39"/>
      <c r="C31" s="19">
        <v>0</v>
      </c>
      <c r="E31" s="19">
        <v>0</v>
      </c>
      <c r="G31" s="19">
        <v>0</v>
      </c>
      <c r="I31" s="19">
        <v>0</v>
      </c>
      <c r="K31" s="19">
        <v>0</v>
      </c>
      <c r="M31" s="19">
        <v>0</v>
      </c>
      <c r="O31" s="19">
        <v>0</v>
      </c>
      <c r="Q31" s="19">
        <v>0</v>
      </c>
      <c r="S31" s="19">
        <v>0</v>
      </c>
      <c r="T31" s="19"/>
      <c r="U31" s="19">
        <v>0</v>
      </c>
      <c r="W31" s="19">
        <v>0</v>
      </c>
      <c r="Y31" s="19">
        <v>0</v>
      </c>
      <c r="AA31" s="19">
        <v>0</v>
      </c>
      <c r="AC31" s="19">
        <v>0</v>
      </c>
      <c r="AE31" s="19">
        <v>0</v>
      </c>
      <c r="AG31" s="19">
        <f>SUM(W31:AE31)</f>
        <v>0</v>
      </c>
      <c r="AI31" s="144">
        <f>SUM(AG31,C31:U31)</f>
        <v>0</v>
      </c>
      <c r="AK31" s="144">
        <v>11840</v>
      </c>
      <c r="AM31" s="19">
        <f t="shared" si="0"/>
        <v>11840</v>
      </c>
    </row>
    <row r="32" spans="1:39" ht="20" customHeight="1">
      <c r="A32" s="99" t="s">
        <v>242</v>
      </c>
      <c r="B32" s="39"/>
      <c r="C32" s="107">
        <v>0</v>
      </c>
      <c r="D32" s="108"/>
      <c r="E32" s="107">
        <v>0</v>
      </c>
      <c r="F32" s="108"/>
      <c r="G32" s="107">
        <v>765522</v>
      </c>
      <c r="H32" s="108"/>
      <c r="I32" s="107">
        <v>0</v>
      </c>
      <c r="J32" s="108"/>
      <c r="K32" s="107">
        <v>0</v>
      </c>
      <c r="L32" s="108"/>
      <c r="M32" s="107">
        <v>0</v>
      </c>
      <c r="N32" s="108"/>
      <c r="O32" s="107">
        <v>0</v>
      </c>
      <c r="P32" s="108"/>
      <c r="Q32" s="107">
        <v>-765522</v>
      </c>
      <c r="R32" s="108"/>
      <c r="S32" s="107">
        <v>0</v>
      </c>
      <c r="T32" s="109"/>
      <c r="U32" s="107">
        <v>0</v>
      </c>
      <c r="V32" s="108"/>
      <c r="W32" s="107">
        <v>0</v>
      </c>
      <c r="X32" s="108"/>
      <c r="Y32" s="107">
        <v>0</v>
      </c>
      <c r="Z32" s="108"/>
      <c r="AA32" s="107">
        <v>0</v>
      </c>
      <c r="AB32" s="108"/>
      <c r="AC32" s="107">
        <v>0</v>
      </c>
      <c r="AD32" s="108"/>
      <c r="AE32" s="107">
        <v>0</v>
      </c>
      <c r="AF32" s="108"/>
      <c r="AG32" s="107">
        <f>SUM(W32:AE32)</f>
        <v>0</v>
      </c>
      <c r="AH32" s="108"/>
      <c r="AI32" s="143">
        <f>SUM(AG32,C32:U32)</f>
        <v>0</v>
      </c>
      <c r="AJ32" s="108"/>
      <c r="AK32" s="143">
        <v>-2901</v>
      </c>
      <c r="AL32" s="108"/>
      <c r="AM32" s="15">
        <f t="shared" si="0"/>
        <v>-2901</v>
      </c>
    </row>
    <row r="33" spans="1:39" ht="20" customHeight="1">
      <c r="A33" s="104" t="s">
        <v>151</v>
      </c>
      <c r="B33" s="50"/>
      <c r="C33" s="113"/>
      <c r="D33" s="91"/>
      <c r="E33" s="113"/>
      <c r="F33" s="91"/>
      <c r="G33" s="113"/>
      <c r="H33" s="91"/>
      <c r="I33" s="113"/>
      <c r="J33" s="91"/>
      <c r="K33" s="113"/>
      <c r="L33" s="91"/>
      <c r="M33" s="113"/>
      <c r="N33" s="91"/>
      <c r="O33" s="113"/>
      <c r="P33" s="91"/>
      <c r="Q33" s="113"/>
      <c r="R33" s="91"/>
      <c r="U33" s="113"/>
      <c r="W33" s="113"/>
      <c r="X33" s="113"/>
      <c r="Y33" s="113"/>
      <c r="Z33" s="91"/>
      <c r="AA33" s="113"/>
      <c r="AB33" s="91"/>
      <c r="AC33" s="91"/>
      <c r="AD33" s="91"/>
      <c r="AE33" s="113"/>
      <c r="AF33" s="91"/>
      <c r="AG33" s="113"/>
      <c r="AH33" s="91"/>
      <c r="AI33" s="113"/>
      <c r="AJ33" s="89"/>
      <c r="AK33" s="113"/>
      <c r="AL33" s="89"/>
      <c r="AM33" s="91"/>
    </row>
    <row r="34" spans="1:39" ht="20" customHeight="1">
      <c r="A34" s="104" t="s">
        <v>325</v>
      </c>
      <c r="B34" s="50"/>
      <c r="C34" s="110">
        <f>SUM(C27:C32)</f>
        <v>0</v>
      </c>
      <c r="D34" s="91"/>
      <c r="E34" s="110">
        <f>SUM(E27:E32)</f>
        <v>0</v>
      </c>
      <c r="F34" s="91"/>
      <c r="G34" s="110">
        <f>SUM(G27:G32)</f>
        <v>712818</v>
      </c>
      <c r="H34" s="91"/>
      <c r="I34" s="110">
        <f>SUM(I27:I32)</f>
        <v>0</v>
      </c>
      <c r="J34" s="91"/>
      <c r="K34" s="110">
        <f>SUM(K27:K32)</f>
        <v>73474</v>
      </c>
      <c r="L34" s="91"/>
      <c r="M34" s="110">
        <f>SUM(M27:M32)</f>
        <v>0</v>
      </c>
      <c r="N34" s="91"/>
      <c r="O34" s="110">
        <f>SUM(O27:O32)</f>
        <v>0</v>
      </c>
      <c r="P34" s="91"/>
      <c r="Q34" s="110">
        <f>SUM(Q27:Q32)</f>
        <v>-1715109</v>
      </c>
      <c r="R34" s="91"/>
      <c r="S34" s="110">
        <f>SUM(S27:S32)</f>
        <v>0</v>
      </c>
      <c r="T34" s="197"/>
      <c r="U34" s="110">
        <f>SUM(U27:U32)</f>
        <v>0</v>
      </c>
      <c r="V34" s="50"/>
      <c r="W34" s="110">
        <f>SUM(W27:W32)</f>
        <v>254</v>
      </c>
      <c r="X34" s="113"/>
      <c r="Y34" s="110">
        <f>SUM(Y27:Y32)</f>
        <v>0</v>
      </c>
      <c r="Z34" s="91"/>
      <c r="AA34" s="110">
        <f>SUM(AA27:AA32)</f>
        <v>0</v>
      </c>
      <c r="AB34" s="91"/>
      <c r="AC34" s="110">
        <f>SUM(AC27:AC32)</f>
        <v>0</v>
      </c>
      <c r="AD34" s="91"/>
      <c r="AE34" s="110">
        <f>SUM(AE27:AE32)</f>
        <v>0</v>
      </c>
      <c r="AF34" s="91"/>
      <c r="AG34" s="110">
        <f>SUM(AG27:AG32)</f>
        <v>254</v>
      </c>
      <c r="AH34" s="91"/>
      <c r="AI34" s="110">
        <f>SUM(AI27:AI32)</f>
        <v>-928563</v>
      </c>
      <c r="AJ34" s="89"/>
      <c r="AK34" s="110">
        <f>SUM(AK27:AK32)</f>
        <v>269407</v>
      </c>
      <c r="AL34" s="89"/>
      <c r="AM34" s="110">
        <f>SUM(AM27:AM32)</f>
        <v>-659156</v>
      </c>
    </row>
    <row r="35" spans="1:39" ht="20" customHeight="1">
      <c r="A35" s="50" t="s">
        <v>152</v>
      </c>
      <c r="B35" s="50"/>
      <c r="C35" s="114"/>
      <c r="D35" s="42"/>
      <c r="E35" s="114"/>
      <c r="F35" s="42"/>
      <c r="G35" s="114"/>
      <c r="H35" s="42"/>
      <c r="I35" s="114"/>
      <c r="J35" s="42"/>
      <c r="K35" s="114"/>
      <c r="L35" s="42"/>
      <c r="M35" s="114"/>
      <c r="N35" s="42"/>
      <c r="O35" s="114"/>
      <c r="P35" s="89"/>
      <c r="Q35" s="114"/>
      <c r="R35" s="89"/>
      <c r="S35" s="114"/>
      <c r="T35" s="114"/>
      <c r="U35" s="114"/>
      <c r="V35" s="50"/>
      <c r="W35" s="114"/>
      <c r="X35" s="114"/>
      <c r="Y35" s="114"/>
      <c r="Z35" s="42"/>
      <c r="AA35" s="114"/>
      <c r="AB35" s="42"/>
      <c r="AC35" s="42"/>
      <c r="AD35" s="42"/>
      <c r="AE35" s="114"/>
      <c r="AF35" s="42"/>
      <c r="AG35" s="114"/>
      <c r="AH35" s="42"/>
      <c r="AI35" s="114"/>
      <c r="AJ35" s="89"/>
      <c r="AK35" s="114"/>
      <c r="AL35" s="89"/>
      <c r="AM35" s="91"/>
    </row>
    <row r="36" spans="1:39" ht="20" customHeight="1">
      <c r="A36" s="50" t="s">
        <v>153</v>
      </c>
      <c r="B36" s="50"/>
      <c r="C36" s="112">
        <f>SUM(C34,C23)</f>
        <v>-197673</v>
      </c>
      <c r="D36" s="42"/>
      <c r="E36" s="112">
        <f>SUM(E34,E23)</f>
        <v>-1294884</v>
      </c>
      <c r="F36" s="42"/>
      <c r="G36" s="112">
        <f>SUM(G34,G23)</f>
        <v>712818</v>
      </c>
      <c r="H36" s="42"/>
      <c r="I36" s="112">
        <f>SUM(I34,I23)</f>
        <v>0</v>
      </c>
      <c r="J36" s="42"/>
      <c r="K36" s="112">
        <f>SUM(K34,K23)</f>
        <v>73474</v>
      </c>
      <c r="L36" s="42"/>
      <c r="M36" s="112">
        <f>SUM(M34,M23)</f>
        <v>0</v>
      </c>
      <c r="N36" s="42"/>
      <c r="O36" s="112">
        <f>SUM(O34,O23)</f>
        <v>-3396013</v>
      </c>
      <c r="P36" s="89"/>
      <c r="Q36" s="112">
        <f>SUM(Q34,Q23)</f>
        <v>-5677052</v>
      </c>
      <c r="R36" s="89"/>
      <c r="S36" s="112">
        <f>SUM(S34,S23)</f>
        <v>2863063</v>
      </c>
      <c r="T36" s="123"/>
      <c r="U36" s="112">
        <f>SUM(U34+U23)</f>
        <v>0</v>
      </c>
      <c r="V36" s="50"/>
      <c r="W36" s="112">
        <f>SUM(W34,W23)</f>
        <v>254</v>
      </c>
      <c r="X36" s="114"/>
      <c r="Y36" s="112">
        <f>SUM(Y34,Y23)</f>
        <v>0</v>
      </c>
      <c r="Z36" s="42"/>
      <c r="AA36" s="112">
        <f>SUM(AA34,AA23)</f>
        <v>0</v>
      </c>
      <c r="AB36" s="42"/>
      <c r="AC36" s="112">
        <f>SUM(AC34,AC23)</f>
        <v>0</v>
      </c>
      <c r="AD36" s="42"/>
      <c r="AE36" s="112">
        <f>SUM(AE34,AE23)</f>
        <v>0</v>
      </c>
      <c r="AF36" s="42"/>
      <c r="AG36" s="112">
        <f>SUM(AG34,AG23)</f>
        <v>254</v>
      </c>
      <c r="AH36" s="42"/>
      <c r="AI36" s="112">
        <f>SUM(AI34+AI23)</f>
        <v>-6916013</v>
      </c>
      <c r="AJ36" s="89"/>
      <c r="AK36" s="112">
        <f>SUM(AK34+AK23)</f>
        <v>-485807</v>
      </c>
      <c r="AL36" s="89"/>
      <c r="AM36" s="112">
        <f>SUM(AM34+AM23)</f>
        <v>-7401820</v>
      </c>
    </row>
    <row r="37" spans="1:39" ht="20" customHeight="1">
      <c r="A37" s="50" t="s">
        <v>248</v>
      </c>
      <c r="C37" s="38"/>
      <c r="D37" s="42"/>
      <c r="E37" s="38"/>
      <c r="F37" s="42"/>
      <c r="G37" s="38"/>
      <c r="H37" s="42"/>
      <c r="I37" s="38"/>
      <c r="J37" s="42"/>
      <c r="K37" s="38"/>
      <c r="L37" s="42"/>
      <c r="M37" s="38"/>
      <c r="N37" s="42"/>
      <c r="O37" s="38"/>
      <c r="P37" s="89"/>
      <c r="Q37" s="38"/>
      <c r="R37" s="89"/>
      <c r="U37" s="38"/>
      <c r="W37" s="38"/>
      <c r="X37" s="38"/>
      <c r="Y37" s="38"/>
      <c r="Z37" s="42"/>
      <c r="AA37" s="38"/>
      <c r="AB37" s="42"/>
      <c r="AC37" s="42"/>
      <c r="AD37" s="42"/>
      <c r="AE37" s="38"/>
      <c r="AF37" s="42"/>
      <c r="AG37" s="38"/>
      <c r="AH37" s="42"/>
      <c r="AI37" s="38"/>
      <c r="AJ37" s="89"/>
      <c r="AK37" s="38"/>
      <c r="AL37" s="89"/>
      <c r="AM37" s="84"/>
    </row>
    <row r="38" spans="1:39" ht="20" customHeight="1">
      <c r="A38" s="99" t="s">
        <v>247</v>
      </c>
      <c r="C38" s="19">
        <v>0</v>
      </c>
      <c r="D38" s="84"/>
      <c r="E38" s="19">
        <v>0</v>
      </c>
      <c r="F38" s="84"/>
      <c r="G38" s="19">
        <v>0</v>
      </c>
      <c r="H38" s="84"/>
      <c r="I38" s="19">
        <v>0</v>
      </c>
      <c r="J38" s="84"/>
      <c r="K38" s="19">
        <v>0</v>
      </c>
      <c r="L38" s="84"/>
      <c r="M38" s="19">
        <v>0</v>
      </c>
      <c r="N38" s="84"/>
      <c r="O38" s="19">
        <v>0</v>
      </c>
      <c r="P38" s="84"/>
      <c r="Q38" s="19">
        <v>-5207348</v>
      </c>
      <c r="R38" s="84"/>
      <c r="S38" s="19">
        <v>0</v>
      </c>
      <c r="T38" s="19"/>
      <c r="U38" s="19">
        <v>0</v>
      </c>
      <c r="W38" s="19">
        <v>0</v>
      </c>
      <c r="X38" s="26"/>
      <c r="Y38" s="19">
        <v>0</v>
      </c>
      <c r="Z38" s="84"/>
      <c r="AA38" s="19">
        <v>0</v>
      </c>
      <c r="AB38" s="134"/>
      <c r="AC38" s="19">
        <v>0</v>
      </c>
      <c r="AD38" s="84"/>
      <c r="AE38" s="19">
        <v>0</v>
      </c>
      <c r="AF38" s="84"/>
      <c r="AG38" s="19">
        <f>SUM(W38:AE38)</f>
        <v>0</v>
      </c>
      <c r="AH38" s="84"/>
      <c r="AI38" s="198">
        <f>SUM(AG38,C38:U38)</f>
        <v>-5207348</v>
      </c>
      <c r="AJ38" s="105"/>
      <c r="AK38" s="19">
        <f>'PL 10-13'!G47</f>
        <v>2676455</v>
      </c>
      <c r="AL38" s="105"/>
      <c r="AM38" s="19">
        <f>SUM(AI38:AK38)</f>
        <v>-2530893</v>
      </c>
    </row>
    <row r="39" spans="1:39" ht="20" customHeight="1">
      <c r="A39" s="99" t="s">
        <v>156</v>
      </c>
      <c r="B39" s="50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W39" s="105"/>
      <c r="X39" s="105"/>
      <c r="Y39" s="105"/>
      <c r="Z39" s="105"/>
      <c r="AA39" s="105"/>
      <c r="AB39" s="11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</row>
    <row r="40" spans="1:39" ht="20" customHeight="1">
      <c r="A40" s="99" t="s">
        <v>352</v>
      </c>
      <c r="B40" s="39"/>
      <c r="C40" s="19">
        <v>0</v>
      </c>
      <c r="D40" s="84"/>
      <c r="E40" s="19">
        <v>0</v>
      </c>
      <c r="F40" s="84"/>
      <c r="G40" s="19">
        <v>0</v>
      </c>
      <c r="H40" s="84"/>
      <c r="I40" s="19">
        <v>0</v>
      </c>
      <c r="J40" s="84"/>
      <c r="K40" s="19">
        <v>0</v>
      </c>
      <c r="L40" s="84"/>
      <c r="M40" s="19">
        <v>0</v>
      </c>
      <c r="N40" s="84"/>
      <c r="O40" s="19">
        <v>0</v>
      </c>
      <c r="P40" s="84"/>
      <c r="Q40" s="19">
        <v>-190944</v>
      </c>
      <c r="R40" s="84"/>
      <c r="S40" s="19">
        <v>0</v>
      </c>
      <c r="T40" s="19"/>
      <c r="U40" s="19">
        <v>0</v>
      </c>
      <c r="W40" s="19">
        <v>0</v>
      </c>
      <c r="X40" s="105"/>
      <c r="Y40" s="19">
        <v>0</v>
      </c>
      <c r="Z40" s="105"/>
      <c r="AA40" s="19">
        <v>0</v>
      </c>
      <c r="AB40" s="115"/>
      <c r="AC40" s="19">
        <v>0</v>
      </c>
      <c r="AD40" s="105"/>
      <c r="AE40" s="19">
        <v>0</v>
      </c>
      <c r="AF40" s="105"/>
      <c r="AG40" s="19">
        <f>SUM(W40:AE40)</f>
        <v>0</v>
      </c>
      <c r="AH40" s="105"/>
      <c r="AI40" s="144">
        <f>SUM(AG40,C40:U40)</f>
        <v>-190944</v>
      </c>
      <c r="AJ40" s="105"/>
      <c r="AK40" s="19">
        <v>-1180</v>
      </c>
      <c r="AL40" s="105"/>
      <c r="AM40" s="19">
        <f>SUM(AI40:AK40)</f>
        <v>-192124</v>
      </c>
    </row>
    <row r="41" spans="1:39" ht="20" customHeight="1">
      <c r="A41" s="99" t="s">
        <v>157</v>
      </c>
      <c r="C41" s="15">
        <v>0</v>
      </c>
      <c r="D41" s="84"/>
      <c r="E41" s="15">
        <v>0</v>
      </c>
      <c r="F41" s="84"/>
      <c r="G41" s="15">
        <v>0</v>
      </c>
      <c r="H41" s="84"/>
      <c r="I41" s="15">
        <v>0</v>
      </c>
      <c r="J41" s="84"/>
      <c r="K41" s="15">
        <v>0</v>
      </c>
      <c r="L41" s="84"/>
      <c r="M41" s="15">
        <v>0</v>
      </c>
      <c r="N41" s="84"/>
      <c r="O41" s="15">
        <v>0</v>
      </c>
      <c r="P41" s="84"/>
      <c r="Q41" s="15">
        <v>0</v>
      </c>
      <c r="R41" s="84"/>
      <c r="S41" s="15">
        <v>0</v>
      </c>
      <c r="T41" s="19"/>
      <c r="U41" s="15">
        <v>0</v>
      </c>
      <c r="W41" s="15">
        <v>-12235417</v>
      </c>
      <c r="X41" s="84"/>
      <c r="Y41" s="15">
        <v>-1304078</v>
      </c>
      <c r="Z41" s="84"/>
      <c r="AA41" s="15">
        <v>-99289</v>
      </c>
      <c r="AB41" s="134"/>
      <c r="AC41" s="15">
        <v>-3411671</v>
      </c>
      <c r="AD41" s="84"/>
      <c r="AE41" s="15">
        <v>1388111</v>
      </c>
      <c r="AF41" s="84"/>
      <c r="AG41" s="15">
        <f>SUM(W41:AE41)</f>
        <v>-15662344</v>
      </c>
      <c r="AH41" s="84"/>
      <c r="AI41" s="15">
        <f>SUM(AG41,C41:U41)</f>
        <v>-15662344</v>
      </c>
      <c r="AJ41" s="105"/>
      <c r="AK41" s="15">
        <v>-363507</v>
      </c>
      <c r="AL41" s="105"/>
      <c r="AM41" s="15">
        <f>SUM(AI41:AK41)</f>
        <v>-16025851</v>
      </c>
    </row>
    <row r="42" spans="1:39" ht="20" customHeight="1">
      <c r="A42" s="50" t="s">
        <v>227</v>
      </c>
      <c r="C42" s="116">
        <f>SUM(C38:C41)</f>
        <v>0</v>
      </c>
      <c r="D42" s="91"/>
      <c r="E42" s="116">
        <f>SUM(E38:E41)</f>
        <v>0</v>
      </c>
      <c r="F42" s="91"/>
      <c r="G42" s="116">
        <f>SUM(G38:G41)</f>
        <v>0</v>
      </c>
      <c r="H42" s="91"/>
      <c r="I42" s="116">
        <f>SUM(I38:I41)</f>
        <v>0</v>
      </c>
      <c r="J42" s="91"/>
      <c r="K42" s="116">
        <f>SUM(K38:K41)</f>
        <v>0</v>
      </c>
      <c r="L42" s="91"/>
      <c r="M42" s="112">
        <f>SUM(M38:M41)</f>
        <v>0</v>
      </c>
      <c r="N42" s="91"/>
      <c r="O42" s="116">
        <f>SUM(O38:O41)</f>
        <v>0</v>
      </c>
      <c r="P42" s="91"/>
      <c r="Q42" s="116">
        <f>SUM(Q38:Q41)</f>
        <v>-5398292</v>
      </c>
      <c r="R42" s="91"/>
      <c r="S42" s="116">
        <f>SUM(S38:S41)</f>
        <v>0</v>
      </c>
      <c r="T42" s="124"/>
      <c r="U42" s="116">
        <f>SUM(U38:U41)</f>
        <v>0</v>
      </c>
      <c r="W42" s="116">
        <f>SUM(W38:W41)</f>
        <v>-12235417</v>
      </c>
      <c r="X42" s="113"/>
      <c r="Y42" s="116">
        <f>SUM(Y38:Y41)</f>
        <v>-1304078</v>
      </c>
      <c r="Z42" s="91"/>
      <c r="AA42" s="116">
        <f>SUM(AA38:AA41)</f>
        <v>-99289</v>
      </c>
      <c r="AB42" s="111"/>
      <c r="AC42" s="116">
        <f>SUM(AC38:AC41)</f>
        <v>-3411671</v>
      </c>
      <c r="AD42" s="91"/>
      <c r="AE42" s="116">
        <f>SUM(AE38:AE41)</f>
        <v>1388111</v>
      </c>
      <c r="AF42" s="91"/>
      <c r="AG42" s="116">
        <f>SUM(AG38:AG41)</f>
        <v>-15662344</v>
      </c>
      <c r="AH42" s="91"/>
      <c r="AI42" s="116">
        <f>SUM(AI38:AI41)</f>
        <v>-21060636</v>
      </c>
      <c r="AJ42" s="89"/>
      <c r="AK42" s="116">
        <f>SUM(AK38:AK41)</f>
        <v>2311768</v>
      </c>
      <c r="AL42" s="89"/>
      <c r="AM42" s="116">
        <f>SUM(AM38:AM41)</f>
        <v>-18748868</v>
      </c>
    </row>
    <row r="43" spans="1:39" s="136" customFormat="1" ht="20" customHeight="1">
      <c r="A43" s="99" t="s">
        <v>165</v>
      </c>
      <c r="B43" s="160">
        <v>23</v>
      </c>
      <c r="C43" s="138">
        <v>0</v>
      </c>
      <c r="D43" s="134"/>
      <c r="E43" s="138">
        <v>0</v>
      </c>
      <c r="F43" s="134"/>
      <c r="G43" s="138">
        <v>0</v>
      </c>
      <c r="H43" s="134"/>
      <c r="I43" s="138">
        <v>0</v>
      </c>
      <c r="J43" s="134"/>
      <c r="K43" s="138">
        <v>0</v>
      </c>
      <c r="L43" s="134"/>
      <c r="M43" s="19">
        <v>0</v>
      </c>
      <c r="N43" s="134"/>
      <c r="O43" s="138">
        <v>0</v>
      </c>
      <c r="P43" s="134"/>
      <c r="Q43" s="138">
        <v>0</v>
      </c>
      <c r="R43" s="134"/>
      <c r="S43" s="138">
        <v>0</v>
      </c>
      <c r="T43" s="138"/>
      <c r="U43" s="138">
        <v>11932000</v>
      </c>
      <c r="W43" s="138">
        <v>0</v>
      </c>
      <c r="X43" s="26"/>
      <c r="Y43" s="138">
        <v>0</v>
      </c>
      <c r="Z43" s="134"/>
      <c r="AA43" s="138">
        <v>0</v>
      </c>
      <c r="AB43" s="134"/>
      <c r="AC43" s="138">
        <v>0</v>
      </c>
      <c r="AD43" s="134"/>
      <c r="AE43" s="138">
        <v>0</v>
      </c>
      <c r="AF43" s="134"/>
      <c r="AG43" s="19">
        <f>SUM(W43:AE43)</f>
        <v>0</v>
      </c>
      <c r="AH43" s="134"/>
      <c r="AI43" s="144">
        <f>SUM(AG43,C43:U43)</f>
        <v>11932000</v>
      </c>
      <c r="AJ43" s="127"/>
      <c r="AK43" s="124">
        <v>0</v>
      </c>
      <c r="AL43" s="127"/>
      <c r="AM43" s="19">
        <f>SUM(AI43:AK43)</f>
        <v>11932000</v>
      </c>
    </row>
    <row r="44" spans="1:39" ht="20" customHeight="1">
      <c r="A44" s="99" t="s">
        <v>246</v>
      </c>
      <c r="C44" s="124"/>
      <c r="D44" s="111"/>
      <c r="E44" s="124"/>
      <c r="F44" s="111"/>
      <c r="G44" s="124"/>
      <c r="H44" s="111"/>
      <c r="I44" s="124"/>
      <c r="J44" s="111"/>
      <c r="K44" s="124"/>
      <c r="L44" s="111"/>
      <c r="M44" s="123"/>
      <c r="N44" s="111"/>
      <c r="O44" s="124"/>
      <c r="P44" s="111"/>
      <c r="Q44" s="124"/>
      <c r="R44" s="111"/>
      <c r="S44" s="124"/>
      <c r="T44" s="124"/>
      <c r="U44" s="124"/>
      <c r="V44" s="136"/>
      <c r="W44" s="124"/>
      <c r="X44" s="113"/>
      <c r="Y44" s="124"/>
      <c r="Z44" s="111"/>
      <c r="AA44" s="124"/>
      <c r="AB44" s="111"/>
      <c r="AC44" s="124"/>
      <c r="AD44" s="111"/>
      <c r="AE44" s="124"/>
      <c r="AF44" s="111"/>
      <c r="AG44" s="124"/>
      <c r="AH44" s="111"/>
      <c r="AI44" s="124"/>
      <c r="AJ44" s="127"/>
      <c r="AK44" s="124"/>
      <c r="AL44" s="127"/>
      <c r="AM44" s="124"/>
    </row>
    <row r="45" spans="1:39" ht="20" customHeight="1">
      <c r="A45" s="99" t="s">
        <v>207</v>
      </c>
      <c r="B45" s="39">
        <v>23</v>
      </c>
      <c r="C45" s="19">
        <v>0</v>
      </c>
      <c r="D45" s="134"/>
      <c r="E45" s="19">
        <v>0</v>
      </c>
      <c r="F45" s="134"/>
      <c r="G45" s="19">
        <v>0</v>
      </c>
      <c r="H45" s="134"/>
      <c r="I45" s="19">
        <v>0</v>
      </c>
      <c r="J45" s="134"/>
      <c r="K45" s="19">
        <v>0</v>
      </c>
      <c r="L45" s="134"/>
      <c r="M45" s="19">
        <v>0</v>
      </c>
      <c r="N45" s="134"/>
      <c r="O45" s="19">
        <v>0</v>
      </c>
      <c r="P45" s="134"/>
      <c r="Q45" s="19">
        <v>-591762</v>
      </c>
      <c r="R45" s="134"/>
      <c r="S45" s="19">
        <v>0</v>
      </c>
      <c r="T45" s="19"/>
      <c r="U45" s="19">
        <v>0</v>
      </c>
      <c r="V45" s="136"/>
      <c r="W45" s="19">
        <v>0</v>
      </c>
      <c r="X45" s="115"/>
      <c r="Y45" s="19">
        <v>0</v>
      </c>
      <c r="Z45" s="115"/>
      <c r="AA45" s="19">
        <v>0</v>
      </c>
      <c r="AB45" s="115"/>
      <c r="AC45" s="19">
        <v>0</v>
      </c>
      <c r="AD45" s="115"/>
      <c r="AE45" s="19">
        <v>0</v>
      </c>
      <c r="AF45" s="115"/>
      <c r="AG45" s="19">
        <f>SUM(W45:AE45)</f>
        <v>0</v>
      </c>
      <c r="AH45" s="115"/>
      <c r="AI45" s="19">
        <f>SUM(AG45,C45:U45)</f>
        <v>-591762</v>
      </c>
      <c r="AJ45" s="115"/>
      <c r="AK45" s="19">
        <v>0</v>
      </c>
      <c r="AL45" s="115"/>
      <c r="AM45" s="19">
        <f>SUM(AI45:AK45)</f>
        <v>-591762</v>
      </c>
    </row>
    <row r="46" spans="1:39" ht="20" customHeight="1">
      <c r="A46" s="99" t="s">
        <v>200</v>
      </c>
      <c r="B46" s="39"/>
      <c r="C46" s="15">
        <v>0</v>
      </c>
      <c r="D46" s="84"/>
      <c r="E46" s="15">
        <v>0</v>
      </c>
      <c r="F46" s="84"/>
      <c r="G46" s="15">
        <v>0</v>
      </c>
      <c r="H46" s="84"/>
      <c r="I46" s="15">
        <v>0</v>
      </c>
      <c r="J46" s="84"/>
      <c r="K46" s="15">
        <v>0</v>
      </c>
      <c r="L46" s="84"/>
      <c r="M46" s="15">
        <v>0</v>
      </c>
      <c r="N46" s="84"/>
      <c r="O46" s="15">
        <v>0</v>
      </c>
      <c r="P46" s="84"/>
      <c r="Q46" s="15">
        <v>495112</v>
      </c>
      <c r="R46" s="84"/>
      <c r="S46" s="15">
        <v>0</v>
      </c>
      <c r="T46" s="19"/>
      <c r="U46" s="15">
        <v>0</v>
      </c>
      <c r="W46" s="15">
        <v>0</v>
      </c>
      <c r="X46" s="105"/>
      <c r="Y46" s="15">
        <v>0</v>
      </c>
      <c r="Z46" s="105"/>
      <c r="AA46" s="15">
        <v>0</v>
      </c>
      <c r="AB46" s="115"/>
      <c r="AC46" s="15">
        <v>0</v>
      </c>
      <c r="AD46" s="105"/>
      <c r="AE46" s="15">
        <v>-495112</v>
      </c>
      <c r="AF46" s="105"/>
      <c r="AG46" s="15">
        <f>SUM(W46:AE46)</f>
        <v>-495112</v>
      </c>
      <c r="AH46" s="105"/>
      <c r="AI46" s="15">
        <f>SUM(AG46,C46:U46)</f>
        <v>0</v>
      </c>
      <c r="AJ46" s="105"/>
      <c r="AK46" s="15">
        <v>0</v>
      </c>
      <c r="AL46" s="105"/>
      <c r="AM46" s="15">
        <f>SUM(AI46:AK46)</f>
        <v>0</v>
      </c>
    </row>
    <row r="47" spans="1:39" ht="20" customHeight="1" thickBot="1">
      <c r="A47" s="50" t="s">
        <v>221</v>
      </c>
      <c r="C47" s="117">
        <f>C42+C36+SUM(C43:C46)+C16</f>
        <v>8413569</v>
      </c>
      <c r="D47" s="42"/>
      <c r="E47" s="117">
        <f>E42+E36+SUM(E43:E46)+E16</f>
        <v>56004025</v>
      </c>
      <c r="F47" s="42"/>
      <c r="G47" s="117">
        <f>G42+G36+SUM(G43:G46)+G16</f>
        <v>5212858</v>
      </c>
      <c r="H47" s="42"/>
      <c r="I47" s="117">
        <f>I42+I36+SUM(I43:I46)+I16</f>
        <v>-9917</v>
      </c>
      <c r="J47" s="42"/>
      <c r="K47" s="117">
        <f>K42+K36+SUM(K43:K46)+K16</f>
        <v>3621945</v>
      </c>
      <c r="L47" s="42"/>
      <c r="M47" s="117">
        <f>M42+M36+SUM(M43:M46)+M16</f>
        <v>929166</v>
      </c>
      <c r="N47" s="50"/>
      <c r="O47" s="117">
        <f>O42+O36+SUM(O43:O46)+O16</f>
        <v>3666565</v>
      </c>
      <c r="P47" s="42"/>
      <c r="Q47" s="117">
        <f>Q42+Q36+SUM(Q43:Q46)+Q16</f>
        <v>118690135</v>
      </c>
      <c r="R47" s="42"/>
      <c r="S47" s="117">
        <f>S42+S36+SUM(S43:S46)+S16</f>
        <v>-8287164</v>
      </c>
      <c r="T47" s="111"/>
      <c r="U47" s="117">
        <f>U42+U36+SUM(U43:U46)+U16</f>
        <v>26932000</v>
      </c>
      <c r="W47" s="117">
        <f>W42+W36+SUM(W43:W46)+W16</f>
        <v>-34940547</v>
      </c>
      <c r="X47" s="42"/>
      <c r="Y47" s="117">
        <f>Y42+Y36+SUM(Y43:Y46)+Y16</f>
        <v>1561306</v>
      </c>
      <c r="Z47" s="118"/>
      <c r="AA47" s="27">
        <f>AA42+AA36+SUM(AA43:AA46)+AA16</f>
        <v>0</v>
      </c>
      <c r="AB47" s="124"/>
      <c r="AC47" s="117">
        <f>AC42+AC36+SUM(AC43:AC46)+AC16</f>
        <v>2344176</v>
      </c>
      <c r="AD47" s="118"/>
      <c r="AE47" s="117">
        <f>AE42+AE36+SUM(AE43:AE46)+AE16</f>
        <v>55278117</v>
      </c>
      <c r="AF47" s="42"/>
      <c r="AG47" s="117">
        <f>AG42+AG36+SUM(AG43:AG46)+AG16</f>
        <v>24243052</v>
      </c>
      <c r="AH47" s="42"/>
      <c r="AI47" s="117">
        <f>AI42+AI36+SUM(AI43:AI46)+AI16</f>
        <v>239416234</v>
      </c>
      <c r="AJ47" s="50"/>
      <c r="AK47" s="117">
        <f>AK42+AK36+SUM(AK43:AK46)+AK16</f>
        <v>45616861</v>
      </c>
      <c r="AL47" s="50"/>
      <c r="AM47" s="117">
        <f>AM42+AM36+SUM(AM43:AM46)+AM16</f>
        <v>285033095</v>
      </c>
    </row>
    <row r="48" spans="1:39" ht="13.75" customHeight="1" thickTop="1">
      <c r="AB48" s="136"/>
    </row>
  </sheetData>
  <mergeCells count="3">
    <mergeCell ref="C5:AM5"/>
    <mergeCell ref="W6:AG6"/>
    <mergeCell ref="M6:Q6"/>
  </mergeCells>
  <pageMargins left="0.56999999999999995" right="0.56999999999999995" top="0.48" bottom="0.5" header="0.5" footer="0.5"/>
  <pageSetup paperSize="9" scale="40" firstPageNumber="14" fitToHeight="0" orientation="landscape" useFirstPageNumber="1" r:id="rId1"/>
  <headerFooter>
    <oddFooter>&amp;L&amp;13  The accompanying notes are an integral part of these financial statements.&amp;12
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477D-6256-47F7-B209-EB3640F95CF4}">
  <sheetPr>
    <pageSetUpPr fitToPage="1"/>
  </sheetPr>
  <dimension ref="A1:AK46"/>
  <sheetViews>
    <sheetView view="pageBreakPreview" topLeftCell="A10" zoomScale="80" zoomScaleNormal="100" zoomScaleSheetLayoutView="80" workbookViewId="0">
      <selection activeCell="B15" sqref="B15"/>
    </sheetView>
  </sheetViews>
  <sheetFormatPr defaultColWidth="9.1796875" defaultRowHeight="20" customHeight="1"/>
  <cols>
    <col min="1" max="1" width="47.08984375" style="99" customWidth="1"/>
    <col min="2" max="2" width="5.453125" style="99" customWidth="1"/>
    <col min="3" max="3" width="13" style="99" customWidth="1"/>
    <col min="4" max="4" width="1" style="99" customWidth="1"/>
    <col min="5" max="5" width="12.81640625" style="99" customWidth="1"/>
    <col min="6" max="6" width="1" style="99" customWidth="1"/>
    <col min="7" max="7" width="17.1796875" style="99" customWidth="1"/>
    <col min="8" max="8" width="1" style="99" customWidth="1"/>
    <col min="9" max="9" width="14.54296875" style="99" customWidth="1"/>
    <col min="10" max="10" width="1" style="99" customWidth="1"/>
    <col min="11" max="11" width="11.81640625" style="99" customWidth="1"/>
    <col min="12" max="12" width="1.08984375" style="99" customWidth="1"/>
    <col min="13" max="13" width="11.08984375" style="99" bestFit="1" customWidth="1"/>
    <col min="14" max="14" width="1" style="99" customWidth="1"/>
    <col min="15" max="15" width="14" style="99" customWidth="1"/>
    <col min="16" max="16" width="1" style="99" customWidth="1"/>
    <col min="17" max="17" width="14" style="99" customWidth="1"/>
    <col min="18" max="18" width="1" style="99" customWidth="1"/>
    <col min="19" max="19" width="12.81640625" style="99" customWidth="1"/>
    <col min="20" max="20" width="1.1796875" style="99" customWidth="1"/>
    <col min="21" max="21" width="12.81640625" style="99" customWidth="1"/>
    <col min="22" max="22" width="1" style="99" customWidth="1"/>
    <col min="23" max="23" width="12.81640625" style="99" customWidth="1"/>
    <col min="24" max="24" width="1" style="99" customWidth="1"/>
    <col min="25" max="25" width="12.81640625" style="99" customWidth="1"/>
    <col min="26" max="26" width="1" style="99" customWidth="1"/>
    <col min="27" max="27" width="18.1796875" style="99" customWidth="1"/>
    <col min="28" max="28" width="1" style="99" customWidth="1"/>
    <col min="29" max="29" width="12.81640625" style="99" customWidth="1"/>
    <col min="30" max="30" width="1" style="99" customWidth="1"/>
    <col min="31" max="31" width="15.81640625" style="99" customWidth="1"/>
    <col min="32" max="32" width="1" style="99" customWidth="1"/>
    <col min="33" max="33" width="18.1796875" style="99" customWidth="1"/>
    <col min="34" max="34" width="1" style="99" customWidth="1"/>
    <col min="35" max="35" width="12.81640625" style="99" customWidth="1"/>
    <col min="36" max="36" width="1" style="99" customWidth="1"/>
    <col min="37" max="37" width="13.54296875" style="99" customWidth="1"/>
    <col min="38" max="16384" width="9.1796875" style="99"/>
  </cols>
  <sheetData>
    <row r="1" spans="1:37" ht="20" customHeight="1">
      <c r="A1" s="50" t="s">
        <v>109</v>
      </c>
      <c r="B1" s="50"/>
      <c r="C1" s="162"/>
      <c r="D1" s="162"/>
    </row>
    <row r="2" spans="1:37" ht="20" customHeight="1">
      <c r="A2" s="50" t="s">
        <v>110</v>
      </c>
      <c r="B2" s="50"/>
    </row>
    <row r="3" spans="1:37" ht="20" customHeight="1">
      <c r="A3" s="50" t="s">
        <v>111</v>
      </c>
      <c r="B3" s="50"/>
      <c r="C3" s="162"/>
      <c r="D3" s="162"/>
      <c r="M3" s="162"/>
      <c r="O3" s="162"/>
      <c r="P3" s="162"/>
      <c r="Q3" s="162"/>
      <c r="R3" s="162"/>
      <c r="W3" s="162"/>
      <c r="X3" s="162"/>
      <c r="Y3" s="162"/>
      <c r="Z3" s="162"/>
      <c r="AA3" s="162"/>
      <c r="AB3" s="162"/>
      <c r="AC3" s="162"/>
    </row>
    <row r="4" spans="1:37" ht="20" customHeight="1">
      <c r="A4" s="98"/>
      <c r="B4" s="98"/>
      <c r="AK4" s="97" t="s">
        <v>3</v>
      </c>
    </row>
    <row r="5" spans="1:37" ht="20" customHeight="1">
      <c r="C5" s="241" t="s">
        <v>112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</row>
    <row r="6" spans="1:37" ht="20" customHeight="1">
      <c r="C6" s="98"/>
      <c r="D6" s="98"/>
      <c r="E6" s="98"/>
      <c r="F6" s="98"/>
      <c r="G6" s="100"/>
      <c r="H6" s="98"/>
      <c r="I6" s="98"/>
      <c r="J6" s="98"/>
      <c r="K6" s="98"/>
      <c r="L6" s="98"/>
      <c r="M6" s="242" t="s">
        <v>72</v>
      </c>
      <c r="N6" s="242"/>
      <c r="O6" s="242"/>
      <c r="P6" s="242"/>
      <c r="Q6" s="242"/>
      <c r="R6" s="98"/>
      <c r="W6" s="242" t="s">
        <v>277</v>
      </c>
      <c r="X6" s="242"/>
      <c r="Y6" s="242"/>
      <c r="Z6" s="242"/>
      <c r="AA6" s="242"/>
      <c r="AB6" s="242"/>
      <c r="AC6" s="242"/>
      <c r="AD6" s="242"/>
      <c r="AE6" s="242"/>
      <c r="AF6" s="98"/>
      <c r="AG6" s="98"/>
      <c r="AI6" s="98"/>
      <c r="AK6" s="98"/>
    </row>
    <row r="7" spans="1:37" ht="20" customHeight="1">
      <c r="C7" s="98"/>
      <c r="D7" s="98"/>
      <c r="E7" s="98"/>
      <c r="F7" s="98"/>
      <c r="G7" s="100" t="s">
        <v>241</v>
      </c>
      <c r="H7" s="98"/>
      <c r="I7" s="98"/>
      <c r="J7" s="98"/>
      <c r="K7" s="98"/>
      <c r="L7" s="98"/>
      <c r="M7" s="192"/>
      <c r="N7" s="192"/>
      <c r="O7" s="192"/>
      <c r="P7" s="192"/>
      <c r="Q7" s="192"/>
      <c r="R7" s="98"/>
      <c r="W7" s="192"/>
      <c r="X7" s="192"/>
      <c r="Y7" s="192"/>
      <c r="Z7" s="192"/>
      <c r="AA7" s="192"/>
      <c r="AB7" s="192"/>
      <c r="AC7" s="192"/>
      <c r="AD7" s="192"/>
      <c r="AE7" s="192"/>
      <c r="AF7" s="98"/>
      <c r="AG7" s="98"/>
      <c r="AI7" s="98"/>
      <c r="AK7" s="98"/>
    </row>
    <row r="8" spans="1:37" ht="20" customHeight="1">
      <c r="C8" s="98"/>
      <c r="D8" s="98"/>
      <c r="E8" s="98"/>
      <c r="F8" s="98"/>
      <c r="G8" s="100" t="s">
        <v>240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W8" s="100"/>
      <c r="X8" s="100"/>
      <c r="Y8" s="100"/>
      <c r="Z8" s="100"/>
      <c r="AA8" s="100"/>
      <c r="AB8" s="100"/>
      <c r="AC8" s="100"/>
      <c r="AD8" s="100"/>
      <c r="AE8" s="100"/>
      <c r="AF8" s="98"/>
      <c r="AG8" s="98"/>
      <c r="AI8" s="98"/>
      <c r="AK8" s="98"/>
    </row>
    <row r="9" spans="1:37" ht="20" customHeight="1">
      <c r="C9" s="98"/>
      <c r="D9" s="98"/>
      <c r="E9" s="98"/>
      <c r="F9" s="98"/>
      <c r="G9" s="100" t="s">
        <v>113</v>
      </c>
      <c r="H9" s="98"/>
      <c r="I9" s="100" t="s">
        <v>347</v>
      </c>
      <c r="J9" s="98"/>
      <c r="K9" s="98"/>
      <c r="L9" s="98"/>
      <c r="M9" s="98"/>
      <c r="N9" s="98"/>
      <c r="O9" s="98"/>
      <c r="P9" s="98"/>
      <c r="Q9" s="98"/>
      <c r="R9" s="98"/>
      <c r="W9" s="100"/>
      <c r="X9" s="100"/>
      <c r="Y9" s="100"/>
      <c r="Z9" s="100"/>
      <c r="AA9" s="100"/>
      <c r="AB9" s="100"/>
      <c r="AC9" s="100"/>
      <c r="AD9" s="100"/>
      <c r="AE9" s="100"/>
      <c r="AF9" s="98"/>
      <c r="AG9" s="98"/>
      <c r="AI9" s="98"/>
      <c r="AK9" s="98"/>
    </row>
    <row r="10" spans="1:37" ht="20" customHeight="1">
      <c r="E10" s="100"/>
      <c r="F10" s="100"/>
      <c r="G10" s="100" t="s">
        <v>117</v>
      </c>
      <c r="H10" s="100"/>
      <c r="I10" s="100" t="s">
        <v>346</v>
      </c>
      <c r="J10" s="100"/>
      <c r="K10" s="100"/>
      <c r="L10" s="100"/>
      <c r="M10" s="100"/>
      <c r="N10" s="100"/>
      <c r="W10" s="100"/>
      <c r="Y10" s="100"/>
      <c r="Z10" s="100"/>
      <c r="AA10" s="100"/>
      <c r="AB10" s="100"/>
      <c r="AC10" s="100"/>
      <c r="AE10" s="100" t="s">
        <v>114</v>
      </c>
      <c r="AG10" s="100" t="s">
        <v>261</v>
      </c>
      <c r="AI10" s="100"/>
    </row>
    <row r="11" spans="1:37" ht="20" customHeight="1">
      <c r="C11" s="100" t="s">
        <v>115</v>
      </c>
      <c r="D11" s="100"/>
      <c r="E11" s="100" t="s">
        <v>116</v>
      </c>
      <c r="F11" s="100"/>
      <c r="G11" s="100" t="s">
        <v>234</v>
      </c>
      <c r="H11" s="100"/>
      <c r="I11" s="100" t="s">
        <v>348</v>
      </c>
      <c r="J11" s="100"/>
      <c r="L11" s="100"/>
      <c r="N11" s="100"/>
      <c r="O11" s="100" t="s">
        <v>231</v>
      </c>
      <c r="Q11" s="100" t="s">
        <v>118</v>
      </c>
      <c r="U11" s="100" t="s">
        <v>119</v>
      </c>
      <c r="W11" s="100"/>
      <c r="X11" s="100"/>
      <c r="Y11" s="100"/>
      <c r="Z11" s="100"/>
      <c r="AA11" s="100"/>
      <c r="AB11" s="100"/>
      <c r="AC11" s="100"/>
      <c r="AD11" s="100"/>
      <c r="AE11" s="100" t="s">
        <v>363</v>
      </c>
      <c r="AG11" s="100" t="s">
        <v>262</v>
      </c>
      <c r="AI11" s="100" t="s">
        <v>120</v>
      </c>
      <c r="AK11" s="100" t="s">
        <v>301</v>
      </c>
    </row>
    <row r="12" spans="1:37" ht="20" customHeight="1">
      <c r="C12" s="100" t="s">
        <v>121</v>
      </c>
      <c r="D12" s="100"/>
      <c r="E12" s="100" t="s">
        <v>122</v>
      </c>
      <c r="F12" s="100"/>
      <c r="G12" s="192" t="s">
        <v>323</v>
      </c>
      <c r="H12" s="100"/>
      <c r="I12" s="100" t="s">
        <v>349</v>
      </c>
      <c r="J12" s="100"/>
      <c r="K12" s="100" t="s">
        <v>123</v>
      </c>
      <c r="L12" s="100"/>
      <c r="M12" s="100" t="s">
        <v>125</v>
      </c>
      <c r="N12" s="100"/>
      <c r="O12" s="100" t="s">
        <v>232</v>
      </c>
      <c r="Q12" s="100" t="s">
        <v>126</v>
      </c>
      <c r="S12" s="100" t="s">
        <v>127</v>
      </c>
      <c r="T12" s="100"/>
      <c r="U12" s="100" t="s">
        <v>128</v>
      </c>
      <c r="W12" s="100" t="s">
        <v>337</v>
      </c>
      <c r="X12" s="100"/>
      <c r="Y12" s="100" t="s">
        <v>338</v>
      </c>
      <c r="Z12" s="100"/>
      <c r="AA12" s="100" t="s">
        <v>340</v>
      </c>
      <c r="AB12" s="100"/>
      <c r="AC12" s="100" t="s">
        <v>343</v>
      </c>
      <c r="AD12" s="100"/>
      <c r="AE12" s="100" t="s">
        <v>364</v>
      </c>
      <c r="AF12" s="100"/>
      <c r="AG12" s="100" t="s">
        <v>263</v>
      </c>
      <c r="AI12" s="100" t="s">
        <v>129</v>
      </c>
      <c r="AK12" s="100" t="s">
        <v>302</v>
      </c>
    </row>
    <row r="13" spans="1:37" ht="20" customHeight="1">
      <c r="B13" s="39" t="s">
        <v>10</v>
      </c>
      <c r="C13" s="102" t="s">
        <v>130</v>
      </c>
      <c r="D13" s="100"/>
      <c r="E13" s="102" t="s">
        <v>131</v>
      </c>
      <c r="F13" s="100"/>
      <c r="G13" s="102" t="s">
        <v>324</v>
      </c>
      <c r="H13" s="100"/>
      <c r="I13" s="102" t="s">
        <v>124</v>
      </c>
      <c r="J13" s="100"/>
      <c r="K13" s="102" t="s">
        <v>132</v>
      </c>
      <c r="L13" s="100"/>
      <c r="M13" s="102" t="s">
        <v>133</v>
      </c>
      <c r="N13" s="100"/>
      <c r="O13" s="102" t="s">
        <v>131</v>
      </c>
      <c r="Q13" s="102" t="s">
        <v>134</v>
      </c>
      <c r="S13" s="102" t="s">
        <v>131</v>
      </c>
      <c r="T13" s="192"/>
      <c r="U13" s="102" t="s">
        <v>137</v>
      </c>
      <c r="W13" s="102" t="s">
        <v>133</v>
      </c>
      <c r="X13" s="100"/>
      <c r="Y13" s="102" t="s">
        <v>339</v>
      </c>
      <c r="Z13" s="100"/>
      <c r="AA13" s="102" t="s">
        <v>133</v>
      </c>
      <c r="AB13" s="100"/>
      <c r="AC13" s="102" t="s">
        <v>133</v>
      </c>
      <c r="AD13" s="100"/>
      <c r="AE13" s="102" t="s">
        <v>136</v>
      </c>
      <c r="AF13" s="100"/>
      <c r="AG13" s="102" t="s">
        <v>264</v>
      </c>
      <c r="AI13" s="102" t="s">
        <v>138</v>
      </c>
      <c r="AK13" s="102" t="s">
        <v>139</v>
      </c>
    </row>
    <row r="14" spans="1:37" ht="20" customHeight="1"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I14" s="39"/>
      <c r="AK14" s="39"/>
    </row>
    <row r="15" spans="1:37" ht="20" customHeight="1">
      <c r="A15" s="50" t="s">
        <v>265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U15" s="9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20" customHeight="1">
      <c r="A16" s="218" t="s">
        <v>303</v>
      </c>
      <c r="B16" s="50"/>
      <c r="C16" s="18">
        <v>8413569</v>
      </c>
      <c r="D16" s="18"/>
      <c r="E16" s="18">
        <v>56004025</v>
      </c>
      <c r="F16" s="18"/>
      <c r="G16" s="18">
        <v>5212858</v>
      </c>
      <c r="H16" s="18"/>
      <c r="I16" s="18">
        <v>-9917</v>
      </c>
      <c r="J16" s="18"/>
      <c r="K16" s="18">
        <v>3621945</v>
      </c>
      <c r="L16" s="18"/>
      <c r="M16" s="18">
        <v>929166</v>
      </c>
      <c r="N16" s="18"/>
      <c r="O16" s="18">
        <v>3666565</v>
      </c>
      <c r="P16" s="18"/>
      <c r="Q16" s="18">
        <v>118690135</v>
      </c>
      <c r="R16" s="18"/>
      <c r="S16" s="18">
        <v>-8287164</v>
      </c>
      <c r="T16" s="18"/>
      <c r="U16" s="18">
        <v>26932000</v>
      </c>
      <c r="V16" s="5"/>
      <c r="W16" s="18">
        <v>-34940547</v>
      </c>
      <c r="X16" s="18"/>
      <c r="Y16" s="18">
        <v>1561306</v>
      </c>
      <c r="Z16" s="18"/>
      <c r="AA16" s="128">
        <v>2344176</v>
      </c>
      <c r="AB16" s="18"/>
      <c r="AC16" s="18">
        <v>55278117</v>
      </c>
      <c r="AD16" s="18"/>
      <c r="AE16" s="123">
        <f>SUM(W16:AC16)</f>
        <v>24243052</v>
      </c>
      <c r="AF16" s="18"/>
      <c r="AG16" s="128">
        <f>SUM(AE16,C16:U16)</f>
        <v>239416234</v>
      </c>
      <c r="AH16" s="18"/>
      <c r="AI16" s="18">
        <v>45616861</v>
      </c>
      <c r="AJ16" s="18"/>
      <c r="AK16" s="200">
        <f>SUM(AG16:AI16)</f>
        <v>285033095</v>
      </c>
    </row>
    <row r="17" spans="1:37" ht="20" customHeight="1">
      <c r="A17" s="219" t="s">
        <v>304</v>
      </c>
      <c r="B17" s="39">
        <v>3</v>
      </c>
      <c r="C17" s="221">
        <v>0</v>
      </c>
      <c r="D17" s="18"/>
      <c r="E17" s="221">
        <v>0</v>
      </c>
      <c r="F17" s="18"/>
      <c r="G17" s="221">
        <v>0</v>
      </c>
      <c r="H17" s="18"/>
      <c r="I17" s="221">
        <v>0</v>
      </c>
      <c r="J17" s="18"/>
      <c r="K17" s="221">
        <v>0</v>
      </c>
      <c r="L17" s="18"/>
      <c r="M17" s="221">
        <v>0</v>
      </c>
      <c r="N17" s="18"/>
      <c r="O17" s="221">
        <v>0</v>
      </c>
      <c r="P17" s="18"/>
      <c r="Q17" s="209">
        <v>1959750</v>
      </c>
      <c r="R17" s="18"/>
      <c r="S17" s="221">
        <v>0</v>
      </c>
      <c r="T17" s="18"/>
      <c r="U17" s="221">
        <v>0</v>
      </c>
      <c r="V17" s="5"/>
      <c r="W17" s="221">
        <v>0</v>
      </c>
      <c r="X17" s="18"/>
      <c r="Y17" s="221">
        <v>0</v>
      </c>
      <c r="Z17" s="18"/>
      <c r="AA17" s="210">
        <v>0</v>
      </c>
      <c r="AB17" s="18"/>
      <c r="AC17" s="221">
        <v>0</v>
      </c>
      <c r="AD17" s="18"/>
      <c r="AE17" s="208">
        <f>SUM(W17:AC17)</f>
        <v>0</v>
      </c>
      <c r="AF17" s="18"/>
      <c r="AG17" s="210">
        <f>SUM(AE17,C17:U17)</f>
        <v>1959750</v>
      </c>
      <c r="AH17" s="18"/>
      <c r="AI17" s="221">
        <v>0</v>
      </c>
      <c r="AJ17" s="18"/>
      <c r="AK17" s="211">
        <f>SUM(AG17:AI17)</f>
        <v>1959750</v>
      </c>
    </row>
    <row r="18" spans="1:37" ht="20" customHeight="1">
      <c r="A18" s="218" t="s">
        <v>266</v>
      </c>
      <c r="B18" s="50"/>
      <c r="C18" s="18">
        <f>SUM(C16:C17)</f>
        <v>8413569</v>
      </c>
      <c r="D18" s="18"/>
      <c r="E18" s="18">
        <f>SUM(E16:E17)</f>
        <v>56004025</v>
      </c>
      <c r="F18" s="18"/>
      <c r="G18" s="18">
        <f>SUM(G16:G17)</f>
        <v>5212858</v>
      </c>
      <c r="H18" s="18"/>
      <c r="I18" s="18">
        <f>SUM(I16:I17)</f>
        <v>-9917</v>
      </c>
      <c r="J18" s="18"/>
      <c r="K18" s="18">
        <f>SUM(K16:K17)</f>
        <v>3621945</v>
      </c>
      <c r="L18" s="18"/>
      <c r="M18" s="18">
        <f>SUM(M16:M17)</f>
        <v>929166</v>
      </c>
      <c r="N18" s="18"/>
      <c r="O18" s="18">
        <f>SUM(O16:O17)</f>
        <v>3666565</v>
      </c>
      <c r="P18" s="18"/>
      <c r="Q18" s="18">
        <f>SUM(Q16:Q17)</f>
        <v>120649885</v>
      </c>
      <c r="R18" s="18"/>
      <c r="S18" s="18">
        <f>SUM(S16:S17)</f>
        <v>-8287164</v>
      </c>
      <c r="T18" s="18"/>
      <c r="U18" s="18">
        <f>SUM(U16:U17)</f>
        <v>26932000</v>
      </c>
      <c r="V18" s="5"/>
      <c r="W18" s="18">
        <f>SUM(W16:W17)</f>
        <v>-34940547</v>
      </c>
      <c r="X18" s="18"/>
      <c r="Y18" s="18">
        <f>SUM(Y16:Y17)</f>
        <v>1561306</v>
      </c>
      <c r="Z18" s="18"/>
      <c r="AA18" s="128">
        <f>SUM(AA16:AA17)</f>
        <v>2344176</v>
      </c>
      <c r="AB18" s="18"/>
      <c r="AC18" s="18">
        <f>SUM(AC16:AC17)</f>
        <v>55278117</v>
      </c>
      <c r="AD18" s="18"/>
      <c r="AE18" s="123">
        <f>SUM(AE16:AE17)</f>
        <v>24243052</v>
      </c>
      <c r="AF18" s="18"/>
      <c r="AG18" s="128">
        <f>SUM(AG16:AG17)</f>
        <v>241375984</v>
      </c>
      <c r="AH18" s="18"/>
      <c r="AI18" s="18">
        <f>SUM(AI16:AI17)</f>
        <v>45616861</v>
      </c>
      <c r="AJ18" s="18"/>
      <c r="AK18" s="200">
        <f>SUM(AK16:AK17)</f>
        <v>286992845</v>
      </c>
    </row>
    <row r="19" spans="1:37" ht="20" customHeight="1">
      <c r="A19" s="50" t="s">
        <v>140</v>
      </c>
      <c r="B19" s="50"/>
      <c r="C19" s="103"/>
      <c r="D19" s="42"/>
      <c r="E19" s="103"/>
      <c r="F19" s="42"/>
      <c r="G19" s="103"/>
      <c r="H19" s="42"/>
      <c r="I19" s="103"/>
      <c r="J19" s="42"/>
      <c r="K19" s="50"/>
      <c r="L19" s="42"/>
      <c r="M19" s="103"/>
      <c r="N19" s="42"/>
      <c r="O19" s="103"/>
      <c r="P19" s="42"/>
      <c r="Q19" s="103"/>
      <c r="R19" s="42"/>
      <c r="U19" s="50"/>
      <c r="W19" s="103"/>
      <c r="X19" s="103"/>
      <c r="Y19" s="103"/>
      <c r="Z19" s="42"/>
      <c r="AA19" s="42"/>
      <c r="AB19" s="42"/>
      <c r="AC19" s="91"/>
      <c r="AD19" s="42"/>
      <c r="AE19" s="91"/>
      <c r="AF19" s="42"/>
      <c r="AG19" s="91"/>
      <c r="AH19" s="50"/>
      <c r="AI19" s="91"/>
      <c r="AJ19" s="50"/>
      <c r="AK19" s="91"/>
    </row>
    <row r="20" spans="1:37" ht="20" customHeight="1">
      <c r="A20" s="104" t="s">
        <v>141</v>
      </c>
      <c r="B20" s="104"/>
      <c r="C20" s="103"/>
      <c r="D20" s="42"/>
      <c r="E20" s="103"/>
      <c r="F20" s="42"/>
      <c r="G20" s="103"/>
      <c r="H20" s="42"/>
      <c r="I20" s="103"/>
      <c r="J20" s="42"/>
      <c r="K20" s="50"/>
      <c r="L20" s="42"/>
      <c r="M20" s="103"/>
      <c r="N20" s="42"/>
      <c r="O20" s="103"/>
      <c r="P20" s="42"/>
      <c r="Q20" s="103"/>
      <c r="R20" s="42"/>
      <c r="U20" s="50"/>
      <c r="W20" s="103"/>
      <c r="X20" s="103"/>
      <c r="Y20" s="103"/>
      <c r="Z20" s="42"/>
      <c r="AA20" s="42"/>
      <c r="AB20" s="42"/>
      <c r="AC20" s="91"/>
      <c r="AD20" s="42"/>
      <c r="AE20" s="91"/>
      <c r="AF20" s="42"/>
      <c r="AG20" s="91"/>
      <c r="AH20" s="50"/>
      <c r="AI20" s="91"/>
      <c r="AJ20" s="50"/>
      <c r="AK20" s="91"/>
    </row>
    <row r="21" spans="1:37" ht="20" customHeight="1">
      <c r="A21" s="99" t="s">
        <v>142</v>
      </c>
      <c r="B21" s="39"/>
      <c r="C21" s="142">
        <v>0</v>
      </c>
      <c r="D21" s="84"/>
      <c r="E21" s="142">
        <v>0</v>
      </c>
      <c r="F21" s="84"/>
      <c r="G21" s="142">
        <v>0</v>
      </c>
      <c r="H21" s="26"/>
      <c r="I21" s="142">
        <v>0</v>
      </c>
      <c r="J21" s="26"/>
      <c r="K21" s="142">
        <v>0</v>
      </c>
      <c r="L21" s="26"/>
      <c r="M21" s="142">
        <v>0</v>
      </c>
      <c r="N21" s="26"/>
      <c r="O21" s="142">
        <v>0</v>
      </c>
      <c r="Q21" s="142">
        <v>-3481354</v>
      </c>
      <c r="S21" s="142">
        <v>0</v>
      </c>
      <c r="T21" s="142"/>
      <c r="U21" s="163">
        <v>0</v>
      </c>
      <c r="V21" s="105"/>
      <c r="W21" s="142">
        <v>0</v>
      </c>
      <c r="X21" s="83"/>
      <c r="Y21" s="142">
        <v>0</v>
      </c>
      <c r="Z21" s="83"/>
      <c r="AA21" s="142">
        <v>0</v>
      </c>
      <c r="AB21" s="83"/>
      <c r="AC21" s="142">
        <v>0</v>
      </c>
      <c r="AE21" s="19">
        <f>SUM(W21:AC21)</f>
        <v>0</v>
      </c>
      <c r="AF21" s="191"/>
      <c r="AG21" s="198">
        <f>SUM(AE21,C21:U21)</f>
        <v>-3481354</v>
      </c>
      <c r="AH21" s="105"/>
      <c r="AI21" s="142">
        <v>-1214321</v>
      </c>
      <c r="AJ21" s="105"/>
      <c r="AK21" s="163">
        <f>SUM(AG21:AI21)</f>
        <v>-4695675</v>
      </c>
    </row>
    <row r="22" spans="1:37" ht="20" customHeight="1">
      <c r="A22" s="99" t="s">
        <v>143</v>
      </c>
      <c r="B22" s="39">
        <v>19</v>
      </c>
      <c r="C22" s="142">
        <v>0</v>
      </c>
      <c r="D22" s="84"/>
      <c r="E22" s="142">
        <v>0</v>
      </c>
      <c r="F22" s="84"/>
      <c r="G22" s="142">
        <v>0</v>
      </c>
      <c r="H22" s="26"/>
      <c r="I22" s="142">
        <v>0</v>
      </c>
      <c r="J22" s="26"/>
      <c r="K22" s="142">
        <v>0</v>
      </c>
      <c r="L22" s="26"/>
      <c r="M22" s="142">
        <v>0</v>
      </c>
      <c r="N22" s="26"/>
      <c r="O22" s="142">
        <v>0</v>
      </c>
      <c r="Q22" s="142">
        <v>1746</v>
      </c>
      <c r="S22" s="142">
        <v>-2912</v>
      </c>
      <c r="T22" s="142"/>
      <c r="U22" s="163">
        <v>0</v>
      </c>
      <c r="V22" s="105"/>
      <c r="W22" s="142">
        <v>0</v>
      </c>
      <c r="X22" s="83"/>
      <c r="Y22" s="142">
        <v>0</v>
      </c>
      <c r="Z22" s="83"/>
      <c r="AA22" s="142">
        <v>0</v>
      </c>
      <c r="AB22" s="83"/>
      <c r="AC22" s="142">
        <v>0</v>
      </c>
      <c r="AE22" s="19">
        <f>SUM(W22:AC22)</f>
        <v>0</v>
      </c>
      <c r="AF22" s="191"/>
      <c r="AG22" s="198">
        <f>SUM(AE22,C22:U22)</f>
        <v>-1166</v>
      </c>
      <c r="AH22" s="105"/>
      <c r="AI22" s="142">
        <v>2730</v>
      </c>
      <c r="AJ22" s="105"/>
      <c r="AK22" s="163">
        <f>SUM(AG22:AI22)</f>
        <v>1564</v>
      </c>
    </row>
    <row r="23" spans="1:37" ht="20" customHeight="1">
      <c r="A23" s="104" t="s">
        <v>144</v>
      </c>
      <c r="B23" s="104"/>
      <c r="C23" s="207">
        <f>SUM(C21:C22)</f>
        <v>0</v>
      </c>
      <c r="D23" s="91"/>
      <c r="E23" s="207">
        <f>SUM(E21:E22)</f>
        <v>0</v>
      </c>
      <c r="F23" s="91"/>
      <c r="G23" s="207">
        <f>SUM(G21:G22)</f>
        <v>0</v>
      </c>
      <c r="H23" s="91"/>
      <c r="I23" s="207">
        <f>SUM(I21:I22)</f>
        <v>0</v>
      </c>
      <c r="J23" s="91"/>
      <c r="K23" s="207">
        <f>SUM(K21:K22)</f>
        <v>0</v>
      </c>
      <c r="L23" s="91"/>
      <c r="M23" s="207">
        <f>SUM(M21:M22)</f>
        <v>0</v>
      </c>
      <c r="N23" s="91"/>
      <c r="O23" s="207">
        <f>SUM(O21:O22)</f>
        <v>0</v>
      </c>
      <c r="P23" s="91"/>
      <c r="Q23" s="207">
        <f>SUM(Q21:Q22)</f>
        <v>-3479608</v>
      </c>
      <c r="R23" s="91"/>
      <c r="S23" s="207">
        <f>SUM(S21:S22)</f>
        <v>-2912</v>
      </c>
      <c r="T23" s="197"/>
      <c r="U23" s="207">
        <f>SUM(U21:U22)</f>
        <v>0</v>
      </c>
      <c r="V23" s="50"/>
      <c r="W23" s="207">
        <f>SUM(W21:W22)</f>
        <v>0</v>
      </c>
      <c r="X23" s="91"/>
      <c r="Y23" s="207">
        <f>SUM(Y21:Y22)</f>
        <v>0</v>
      </c>
      <c r="Z23" s="111"/>
      <c r="AA23" s="207">
        <f>SUM(AA21:AA22)</f>
        <v>0</v>
      </c>
      <c r="AB23" s="111"/>
      <c r="AC23" s="207">
        <f>SUM(AC21:AC22)</f>
        <v>0</v>
      </c>
      <c r="AD23" s="91"/>
      <c r="AE23" s="207">
        <f>SUM(AE21:AE22)</f>
        <v>0</v>
      </c>
      <c r="AF23" s="91"/>
      <c r="AG23" s="207">
        <f>SUM(AG21:AG22)</f>
        <v>-3482520</v>
      </c>
      <c r="AH23" s="89"/>
      <c r="AI23" s="207">
        <f>SUM(AI21:AI22)</f>
        <v>-1211591</v>
      </c>
      <c r="AJ23" s="89"/>
      <c r="AK23" s="207">
        <f>SUM(AK21:AK22)</f>
        <v>-4694111</v>
      </c>
    </row>
    <row r="24" spans="1:37" ht="20" customHeight="1">
      <c r="A24" s="104" t="s">
        <v>145</v>
      </c>
      <c r="C24" s="113"/>
      <c r="D24" s="91"/>
      <c r="E24" s="113"/>
      <c r="F24" s="91"/>
      <c r="G24" s="113"/>
      <c r="H24" s="91"/>
      <c r="I24" s="113"/>
      <c r="J24" s="91"/>
      <c r="K24" s="113"/>
      <c r="L24" s="91"/>
      <c r="M24" s="113"/>
      <c r="N24" s="91"/>
      <c r="O24" s="113"/>
      <c r="P24" s="91"/>
      <c r="Q24" s="113"/>
      <c r="R24" s="91"/>
      <c r="U24" s="38"/>
      <c r="W24" s="113"/>
      <c r="X24" s="113"/>
      <c r="Y24" s="113"/>
      <c r="Z24" s="111"/>
      <c r="AA24" s="91"/>
      <c r="AB24" s="111"/>
      <c r="AC24" s="113"/>
      <c r="AD24" s="91"/>
      <c r="AE24" s="113"/>
      <c r="AF24" s="91"/>
      <c r="AG24" s="113"/>
      <c r="AH24" s="89"/>
      <c r="AI24" s="113"/>
      <c r="AJ24" s="89"/>
      <c r="AK24" s="91"/>
    </row>
    <row r="25" spans="1:37" ht="20" customHeight="1">
      <c r="A25" s="104" t="s">
        <v>278</v>
      </c>
      <c r="B25" s="39"/>
      <c r="C25" s="113"/>
      <c r="D25" s="91"/>
      <c r="E25" s="113"/>
      <c r="F25" s="91"/>
      <c r="G25" s="113"/>
      <c r="H25" s="91"/>
      <c r="I25" s="113"/>
      <c r="J25" s="91"/>
      <c r="K25" s="113"/>
      <c r="L25" s="91"/>
      <c r="M25" s="113"/>
      <c r="N25" s="91"/>
      <c r="O25" s="113"/>
      <c r="P25" s="91"/>
      <c r="Q25" s="113"/>
      <c r="R25" s="91"/>
      <c r="U25" s="89"/>
      <c r="W25" s="113"/>
      <c r="X25" s="113"/>
      <c r="Y25" s="113"/>
      <c r="Z25" s="91"/>
      <c r="AA25" s="91"/>
      <c r="AB25" s="91"/>
      <c r="AC25" s="113"/>
      <c r="AD25" s="91"/>
      <c r="AE25" s="113"/>
      <c r="AF25" s="91"/>
      <c r="AG25" s="113"/>
      <c r="AH25" s="89"/>
      <c r="AI25" s="113"/>
      <c r="AJ25" s="89"/>
      <c r="AK25" s="91"/>
    </row>
    <row r="26" spans="1:37" ht="20" customHeight="1">
      <c r="A26" s="99" t="s">
        <v>146</v>
      </c>
      <c r="C26" s="26"/>
      <c r="D26" s="84"/>
      <c r="E26" s="26"/>
      <c r="F26" s="84"/>
      <c r="G26" s="26"/>
      <c r="H26" s="84"/>
      <c r="I26" s="26"/>
      <c r="J26" s="84"/>
      <c r="K26" s="26"/>
      <c r="L26" s="84"/>
      <c r="M26" s="26"/>
      <c r="N26" s="84"/>
      <c r="O26" s="26"/>
      <c r="P26" s="84"/>
      <c r="Q26" s="26"/>
      <c r="R26" s="84"/>
      <c r="U26" s="105"/>
      <c r="W26" s="26"/>
      <c r="X26" s="26"/>
      <c r="Y26" s="26"/>
      <c r="Z26" s="84"/>
      <c r="AA26" s="84"/>
      <c r="AB26" s="84"/>
      <c r="AC26" s="26"/>
      <c r="AD26" s="84"/>
      <c r="AE26" s="26"/>
      <c r="AF26" s="84"/>
      <c r="AG26" s="26"/>
      <c r="AH26" s="105"/>
      <c r="AI26" s="26"/>
      <c r="AJ26" s="105"/>
      <c r="AK26" s="84"/>
    </row>
    <row r="27" spans="1:37" ht="20" customHeight="1">
      <c r="A27" s="99" t="s">
        <v>147</v>
      </c>
      <c r="B27" s="39"/>
      <c r="C27" s="19">
        <v>0</v>
      </c>
      <c r="D27" s="84"/>
      <c r="E27" s="19">
        <v>0</v>
      </c>
      <c r="F27" s="84"/>
      <c r="G27" s="19">
        <v>-2357</v>
      </c>
      <c r="H27" s="84"/>
      <c r="I27" s="19">
        <v>0</v>
      </c>
      <c r="J27" s="84"/>
      <c r="K27" s="19">
        <v>0</v>
      </c>
      <c r="L27" s="84"/>
      <c r="M27" s="19">
        <v>0</v>
      </c>
      <c r="N27" s="84"/>
      <c r="O27" s="19">
        <v>0</v>
      </c>
      <c r="P27" s="84"/>
      <c r="Q27" s="19">
        <v>0</v>
      </c>
      <c r="R27" s="84"/>
      <c r="S27" s="19">
        <v>0</v>
      </c>
      <c r="T27" s="19"/>
      <c r="U27" s="19">
        <v>0</v>
      </c>
      <c r="W27" s="19">
        <v>-1594</v>
      </c>
      <c r="X27" s="26"/>
      <c r="Y27" s="19">
        <v>0</v>
      </c>
      <c r="Z27" s="84"/>
      <c r="AA27" s="19">
        <v>0</v>
      </c>
      <c r="AB27" s="84"/>
      <c r="AC27" s="19">
        <v>138</v>
      </c>
      <c r="AD27" s="84"/>
      <c r="AE27" s="19">
        <f>SUM(W27:AC27)</f>
        <v>-1456</v>
      </c>
      <c r="AF27" s="84"/>
      <c r="AG27" s="198">
        <f>SUM(AE27,C27:U27)</f>
        <v>-3813</v>
      </c>
      <c r="AH27" s="105"/>
      <c r="AI27" s="19">
        <v>-6376</v>
      </c>
      <c r="AJ27" s="105"/>
      <c r="AK27" s="19">
        <f>SUM(AG27:AI27)</f>
        <v>-10189</v>
      </c>
    </row>
    <row r="28" spans="1:37" ht="20" customHeight="1">
      <c r="A28" s="99" t="s">
        <v>305</v>
      </c>
      <c r="B28" s="101"/>
      <c r="C28" s="19">
        <v>0</v>
      </c>
      <c r="D28" s="84"/>
      <c r="E28" s="19">
        <v>0</v>
      </c>
      <c r="F28" s="84"/>
      <c r="G28" s="19">
        <v>-1140788</v>
      </c>
      <c r="H28" s="84"/>
      <c r="I28" s="19">
        <v>0</v>
      </c>
      <c r="J28" s="84"/>
      <c r="K28" s="19">
        <v>0</v>
      </c>
      <c r="L28" s="84"/>
      <c r="M28" s="19">
        <v>0</v>
      </c>
      <c r="N28" s="84"/>
      <c r="O28" s="19">
        <v>0</v>
      </c>
      <c r="P28" s="84"/>
      <c r="Q28" s="19">
        <v>0</v>
      </c>
      <c r="R28" s="84"/>
      <c r="S28" s="19">
        <v>0</v>
      </c>
      <c r="T28" s="19"/>
      <c r="U28" s="19">
        <v>0</v>
      </c>
      <c r="W28" s="19">
        <v>0</v>
      </c>
      <c r="X28" s="26"/>
      <c r="Y28" s="19">
        <v>0</v>
      </c>
      <c r="Z28" s="84"/>
      <c r="AA28" s="19">
        <v>0</v>
      </c>
      <c r="AB28" s="84"/>
      <c r="AC28" s="19">
        <v>0</v>
      </c>
      <c r="AD28" s="84"/>
      <c r="AE28" s="19">
        <f>SUM(W28:AC28)</f>
        <v>0</v>
      </c>
      <c r="AF28" s="84"/>
      <c r="AG28" s="198">
        <f>SUM(AE28,C28:U28)</f>
        <v>-1140788</v>
      </c>
      <c r="AH28" s="105"/>
      <c r="AI28" s="19">
        <v>0</v>
      </c>
      <c r="AJ28" s="105"/>
      <c r="AK28" s="19">
        <f t="shared" ref="AK28:AK30" si="0">SUM(AG28:AI28)</f>
        <v>-1140788</v>
      </c>
    </row>
    <row r="29" spans="1:37" ht="20" customHeight="1">
      <c r="A29" s="99" t="s">
        <v>148</v>
      </c>
      <c r="B29" s="101"/>
      <c r="C29" s="19">
        <v>0</v>
      </c>
      <c r="D29" s="84"/>
      <c r="E29" s="19">
        <v>0</v>
      </c>
      <c r="F29" s="84"/>
      <c r="G29" s="19">
        <v>0</v>
      </c>
      <c r="H29" s="84"/>
      <c r="I29" s="19">
        <v>0</v>
      </c>
      <c r="J29" s="84"/>
      <c r="K29" s="19">
        <v>0</v>
      </c>
      <c r="L29" s="84"/>
      <c r="M29" s="19">
        <v>0</v>
      </c>
      <c r="N29" s="84"/>
      <c r="O29" s="19">
        <v>0</v>
      </c>
      <c r="P29" s="84"/>
      <c r="Q29" s="19">
        <v>0</v>
      </c>
      <c r="R29" s="84"/>
      <c r="S29" s="19">
        <v>0</v>
      </c>
      <c r="T29" s="19"/>
      <c r="U29" s="19">
        <v>0</v>
      </c>
      <c r="W29" s="19">
        <v>0</v>
      </c>
      <c r="X29" s="26"/>
      <c r="Y29" s="19">
        <v>0</v>
      </c>
      <c r="Z29" s="84"/>
      <c r="AA29" s="19">
        <v>0</v>
      </c>
      <c r="AB29" s="84"/>
      <c r="AC29" s="19">
        <v>0</v>
      </c>
      <c r="AD29" s="84"/>
      <c r="AE29" s="19">
        <f>SUM(W29:AC29)</f>
        <v>0</v>
      </c>
      <c r="AF29" s="84"/>
      <c r="AG29" s="198">
        <f>SUM(AE29,C29:U29)</f>
        <v>0</v>
      </c>
      <c r="AH29" s="105"/>
      <c r="AI29" s="19">
        <v>55563</v>
      </c>
      <c r="AJ29" s="105"/>
      <c r="AK29" s="19">
        <f t="shared" si="0"/>
        <v>55563</v>
      </c>
    </row>
    <row r="30" spans="1:37" ht="20" customHeight="1">
      <c r="A30" s="99" t="s">
        <v>242</v>
      </c>
      <c r="B30" s="101"/>
      <c r="C30" s="19">
        <v>0</v>
      </c>
      <c r="D30" s="84"/>
      <c r="E30" s="19">
        <v>0</v>
      </c>
      <c r="F30" s="84"/>
      <c r="G30" s="19">
        <v>6502</v>
      </c>
      <c r="H30" s="84"/>
      <c r="I30" s="19">
        <v>0</v>
      </c>
      <c r="J30" s="84"/>
      <c r="K30" s="19">
        <v>0</v>
      </c>
      <c r="L30" s="84"/>
      <c r="M30" s="19">
        <v>0</v>
      </c>
      <c r="N30" s="84"/>
      <c r="O30" s="19">
        <v>0</v>
      </c>
      <c r="P30" s="84"/>
      <c r="Q30" s="19">
        <v>-726</v>
      </c>
      <c r="R30" s="84"/>
      <c r="S30" s="19">
        <v>0</v>
      </c>
      <c r="T30" s="19"/>
      <c r="U30" s="19">
        <v>0</v>
      </c>
      <c r="W30" s="19">
        <v>-31674</v>
      </c>
      <c r="X30" s="26"/>
      <c r="Y30" s="19">
        <v>0</v>
      </c>
      <c r="Z30" s="84"/>
      <c r="AA30" s="19">
        <v>-5776</v>
      </c>
      <c r="AB30" s="84"/>
      <c r="AC30" s="19">
        <v>0</v>
      </c>
      <c r="AD30" s="84"/>
      <c r="AE30" s="19">
        <f>SUM(W30:AC30)</f>
        <v>-37450</v>
      </c>
      <c r="AF30" s="84"/>
      <c r="AG30" s="198">
        <f>SUM(AE30,C30:U30)</f>
        <v>-31674</v>
      </c>
      <c r="AH30" s="105"/>
      <c r="AI30" s="19">
        <v>-213585</v>
      </c>
      <c r="AJ30" s="19">
        <v>0</v>
      </c>
      <c r="AK30" s="19">
        <f t="shared" si="0"/>
        <v>-245259</v>
      </c>
    </row>
    <row r="31" spans="1:37" ht="20" customHeight="1">
      <c r="A31" s="99" t="s">
        <v>329</v>
      </c>
      <c r="B31" s="39"/>
      <c r="C31" s="107">
        <v>0</v>
      </c>
      <c r="D31" s="108"/>
      <c r="E31" s="107">
        <v>0</v>
      </c>
      <c r="F31" s="108"/>
      <c r="G31" s="107">
        <v>-848476</v>
      </c>
      <c r="H31" s="108"/>
      <c r="I31" s="107">
        <v>0</v>
      </c>
      <c r="J31" s="108"/>
      <c r="K31" s="107">
        <v>0</v>
      </c>
      <c r="L31" s="108"/>
      <c r="M31" s="107">
        <v>0</v>
      </c>
      <c r="N31" s="108"/>
      <c r="O31" s="107">
        <v>0</v>
      </c>
      <c r="P31" s="108"/>
      <c r="Q31" s="107">
        <v>0</v>
      </c>
      <c r="R31" s="108"/>
      <c r="S31" s="107">
        <v>0</v>
      </c>
      <c r="T31" s="109"/>
      <c r="U31" s="107">
        <v>0</v>
      </c>
      <c r="V31" s="108"/>
      <c r="W31" s="107">
        <v>0</v>
      </c>
      <c r="X31" s="108"/>
      <c r="Y31" s="107">
        <v>0</v>
      </c>
      <c r="Z31" s="108"/>
      <c r="AA31" s="107">
        <v>0</v>
      </c>
      <c r="AB31" s="108"/>
      <c r="AC31" s="107">
        <v>0</v>
      </c>
      <c r="AD31" s="108"/>
      <c r="AE31" s="107">
        <f>SUM(W31:AC31)</f>
        <v>0</v>
      </c>
      <c r="AF31" s="108"/>
      <c r="AG31" s="107">
        <f>SUM(AE31,C31:U31)</f>
        <v>-848476</v>
      </c>
      <c r="AH31" s="108"/>
      <c r="AI31" s="143">
        <v>-724634</v>
      </c>
      <c r="AJ31" s="108"/>
      <c r="AK31" s="107">
        <f>SUM(AG31:AI31)</f>
        <v>-1573110</v>
      </c>
    </row>
    <row r="32" spans="1:37" ht="20" customHeight="1">
      <c r="A32" s="104" t="s">
        <v>151</v>
      </c>
      <c r="B32" s="50"/>
      <c r="C32" s="113"/>
      <c r="D32" s="91"/>
      <c r="E32" s="113"/>
      <c r="F32" s="91"/>
      <c r="G32" s="113"/>
      <c r="H32" s="91"/>
      <c r="I32" s="113"/>
      <c r="J32" s="91"/>
      <c r="K32" s="113"/>
      <c r="L32" s="91"/>
      <c r="M32" s="113"/>
      <c r="N32" s="91"/>
      <c r="O32" s="113"/>
      <c r="P32" s="91"/>
      <c r="Q32" s="113"/>
      <c r="R32" s="91"/>
      <c r="U32" s="113"/>
      <c r="W32" s="113"/>
      <c r="X32" s="113"/>
      <c r="Y32" s="113"/>
      <c r="Z32" s="91"/>
      <c r="AA32" s="91"/>
      <c r="AB32" s="91"/>
      <c r="AC32" s="113"/>
      <c r="AD32" s="91"/>
      <c r="AE32" s="113"/>
      <c r="AF32" s="91"/>
      <c r="AG32" s="113"/>
      <c r="AH32" s="89"/>
      <c r="AI32" s="113"/>
      <c r="AJ32" s="89"/>
      <c r="AK32" s="91"/>
    </row>
    <row r="33" spans="1:37" ht="20" customHeight="1">
      <c r="A33" s="104" t="s">
        <v>279</v>
      </c>
      <c r="B33" s="50"/>
      <c r="C33" s="110">
        <f>SUM(C27:C31)</f>
        <v>0</v>
      </c>
      <c r="D33" s="91"/>
      <c r="E33" s="110">
        <f>SUM(E27:E31)</f>
        <v>0</v>
      </c>
      <c r="F33" s="91"/>
      <c r="G33" s="110">
        <f>SUM(G27:G31)</f>
        <v>-1985119</v>
      </c>
      <c r="H33" s="91"/>
      <c r="I33" s="110">
        <f>SUM(I27:I31)</f>
        <v>0</v>
      </c>
      <c r="J33" s="91"/>
      <c r="K33" s="110">
        <f>SUM(K27:K31)</f>
        <v>0</v>
      </c>
      <c r="L33" s="91"/>
      <c r="M33" s="110">
        <f>SUM(M27:M31)</f>
        <v>0</v>
      </c>
      <c r="N33" s="91"/>
      <c r="O33" s="110">
        <f>SUM(O27:O31)</f>
        <v>0</v>
      </c>
      <c r="P33" s="91"/>
      <c r="Q33" s="110">
        <f>SUM(Q27:Q31)</f>
        <v>-726</v>
      </c>
      <c r="R33" s="91"/>
      <c r="S33" s="110">
        <f>SUM(S27:S31)</f>
        <v>0</v>
      </c>
      <c r="T33" s="197"/>
      <c r="U33" s="110">
        <f>SUM(U27:U31)</f>
        <v>0</v>
      </c>
      <c r="V33" s="50"/>
      <c r="W33" s="110">
        <f>SUM(W27:W31)</f>
        <v>-33268</v>
      </c>
      <c r="X33" s="113"/>
      <c r="Y33" s="110">
        <f>SUM(Y27:Y31)</f>
        <v>0</v>
      </c>
      <c r="Z33" s="91"/>
      <c r="AA33" s="110">
        <f>SUM(AA27:AA31)</f>
        <v>-5776</v>
      </c>
      <c r="AB33" s="91"/>
      <c r="AC33" s="110">
        <f>SUM(AC27:AC31)</f>
        <v>138</v>
      </c>
      <c r="AD33" s="91"/>
      <c r="AE33" s="110">
        <f>SUM(AE27:AE31)</f>
        <v>-38906</v>
      </c>
      <c r="AF33" s="91"/>
      <c r="AG33" s="110">
        <f>SUM(AG27:AG31)</f>
        <v>-2024751</v>
      </c>
      <c r="AH33" s="89"/>
      <c r="AI33" s="110">
        <f>SUM(AI27:AI31)</f>
        <v>-889032</v>
      </c>
      <c r="AJ33" s="89"/>
      <c r="AK33" s="110">
        <f>SUM(AK27:AK31)</f>
        <v>-2913783</v>
      </c>
    </row>
    <row r="34" spans="1:37" ht="20" customHeight="1">
      <c r="A34" s="50" t="s">
        <v>152</v>
      </c>
      <c r="B34" s="50"/>
      <c r="C34" s="114"/>
      <c r="D34" s="42"/>
      <c r="E34" s="114"/>
      <c r="F34" s="42"/>
      <c r="G34" s="114"/>
      <c r="H34" s="42"/>
      <c r="I34" s="114"/>
      <c r="J34" s="42"/>
      <c r="K34" s="114"/>
      <c r="L34" s="42"/>
      <c r="M34" s="114"/>
      <c r="N34" s="42"/>
      <c r="O34" s="114"/>
      <c r="P34" s="89"/>
      <c r="Q34" s="114"/>
      <c r="R34" s="89"/>
      <c r="S34" s="114"/>
      <c r="T34" s="114"/>
      <c r="U34" s="114"/>
      <c r="V34" s="50"/>
      <c r="W34" s="114"/>
      <c r="X34" s="114"/>
      <c r="Y34" s="114"/>
      <c r="Z34" s="42"/>
      <c r="AA34" s="42"/>
      <c r="AB34" s="42"/>
      <c r="AC34" s="114"/>
      <c r="AD34" s="42"/>
      <c r="AE34" s="114"/>
      <c r="AF34" s="42"/>
      <c r="AG34" s="114"/>
      <c r="AH34" s="89"/>
      <c r="AI34" s="114"/>
      <c r="AJ34" s="89"/>
      <c r="AK34" s="91"/>
    </row>
    <row r="35" spans="1:37" ht="20" customHeight="1">
      <c r="A35" s="50" t="s">
        <v>153</v>
      </c>
      <c r="B35" s="50"/>
      <c r="C35" s="112">
        <f>SUM(C33,C23)</f>
        <v>0</v>
      </c>
      <c r="D35" s="42"/>
      <c r="E35" s="112">
        <f>SUM(E33,E23)</f>
        <v>0</v>
      </c>
      <c r="F35" s="42"/>
      <c r="G35" s="112">
        <f>SUM(G33,G23)</f>
        <v>-1985119</v>
      </c>
      <c r="H35" s="42"/>
      <c r="I35" s="112">
        <f>SUM(I33,I23)</f>
        <v>0</v>
      </c>
      <c r="J35" s="42"/>
      <c r="K35" s="112">
        <f>SUM(K33,K23)</f>
        <v>0</v>
      </c>
      <c r="L35" s="42"/>
      <c r="M35" s="112">
        <f>SUM(M33,M23)</f>
        <v>0</v>
      </c>
      <c r="N35" s="42"/>
      <c r="O35" s="112">
        <f>SUM(O33,O23)</f>
        <v>0</v>
      </c>
      <c r="P35" s="89"/>
      <c r="Q35" s="112">
        <f>SUM(Q33,Q23)</f>
        <v>-3480334</v>
      </c>
      <c r="R35" s="89"/>
      <c r="S35" s="112">
        <f>SUM(S33,S23)</f>
        <v>-2912</v>
      </c>
      <c r="T35" s="123"/>
      <c r="U35" s="112">
        <f>SUM(U33+U23)</f>
        <v>0</v>
      </c>
      <c r="V35" s="50"/>
      <c r="W35" s="112">
        <f>SUM(W33,W23)</f>
        <v>-33268</v>
      </c>
      <c r="X35" s="114"/>
      <c r="Y35" s="112">
        <f>SUM(Y33,Y23)</f>
        <v>0</v>
      </c>
      <c r="Z35" s="42"/>
      <c r="AA35" s="112">
        <f>SUM(AA33,AA23)</f>
        <v>-5776</v>
      </c>
      <c r="AB35" s="42"/>
      <c r="AC35" s="112">
        <f>SUM(AC33,AC23)</f>
        <v>138</v>
      </c>
      <c r="AD35" s="42"/>
      <c r="AE35" s="112">
        <f>SUM(AE33,AE23)</f>
        <v>-38906</v>
      </c>
      <c r="AF35" s="42"/>
      <c r="AG35" s="112">
        <f>SUM(AG33+AG23)</f>
        <v>-5507271</v>
      </c>
      <c r="AH35" s="89"/>
      <c r="AI35" s="112">
        <f>SUM(AI33+AI23)</f>
        <v>-2100623</v>
      </c>
      <c r="AJ35" s="89"/>
      <c r="AK35" s="112">
        <f>SUM(AK33+AK23)</f>
        <v>-7607894</v>
      </c>
    </row>
    <row r="36" spans="1:37" ht="20" customHeight="1">
      <c r="A36" s="50" t="s">
        <v>248</v>
      </c>
      <c r="C36" s="38"/>
      <c r="D36" s="42"/>
      <c r="E36" s="38"/>
      <c r="F36" s="42"/>
      <c r="G36" s="38"/>
      <c r="H36" s="42"/>
      <c r="I36" s="38"/>
      <c r="J36" s="42"/>
      <c r="K36" s="38"/>
      <c r="L36" s="42"/>
      <c r="M36" s="38"/>
      <c r="N36" s="42"/>
      <c r="O36" s="38"/>
      <c r="P36" s="89"/>
      <c r="Q36" s="38"/>
      <c r="R36" s="89"/>
      <c r="U36" s="38"/>
      <c r="W36" s="38"/>
      <c r="X36" s="38"/>
      <c r="Y36" s="38"/>
      <c r="Z36" s="42"/>
      <c r="AA36" s="42"/>
      <c r="AB36" s="42"/>
      <c r="AC36" s="38"/>
      <c r="AD36" s="42"/>
      <c r="AE36" s="38"/>
      <c r="AF36" s="42"/>
      <c r="AG36" s="38"/>
      <c r="AH36" s="89"/>
      <c r="AI36" s="38"/>
      <c r="AJ36" s="89"/>
      <c r="AK36" s="84"/>
    </row>
    <row r="37" spans="1:37" ht="20" customHeight="1">
      <c r="A37" s="99" t="s">
        <v>330</v>
      </c>
      <c r="C37" s="19">
        <v>0</v>
      </c>
      <c r="D37" s="84"/>
      <c r="E37" s="19">
        <v>0</v>
      </c>
      <c r="F37" s="84"/>
      <c r="G37" s="19">
        <v>0</v>
      </c>
      <c r="H37" s="84"/>
      <c r="I37" s="19">
        <v>0</v>
      </c>
      <c r="J37" s="84"/>
      <c r="K37" s="19">
        <v>0</v>
      </c>
      <c r="L37" s="84"/>
      <c r="M37" s="19">
        <v>0</v>
      </c>
      <c r="N37" s="84"/>
      <c r="O37" s="19">
        <v>0</v>
      </c>
      <c r="P37" s="84"/>
      <c r="Q37" s="19">
        <v>19558133</v>
      </c>
      <c r="R37" s="84"/>
      <c r="S37" s="19">
        <v>0</v>
      </c>
      <c r="T37" s="19"/>
      <c r="U37" s="19">
        <v>0</v>
      </c>
      <c r="W37" s="19">
        <v>0</v>
      </c>
      <c r="X37" s="26"/>
      <c r="Y37" s="19">
        <v>0</v>
      </c>
      <c r="Z37" s="84"/>
      <c r="AA37" s="19">
        <v>0</v>
      </c>
      <c r="AB37" s="84"/>
      <c r="AC37" s="19">
        <v>0</v>
      </c>
      <c r="AD37" s="84"/>
      <c r="AE37" s="19">
        <f>SUM(W37:AC37)</f>
        <v>0</v>
      </c>
      <c r="AF37" s="84"/>
      <c r="AG37" s="198">
        <f>SUM(AE37,C37:U37)</f>
        <v>19558133</v>
      </c>
      <c r="AH37" s="105"/>
      <c r="AI37" s="19">
        <v>2741320</v>
      </c>
      <c r="AJ37" s="105"/>
      <c r="AK37" s="19">
        <f>SUM(AG37:AI37)</f>
        <v>22299453</v>
      </c>
    </row>
    <row r="38" spans="1:37" ht="20" customHeight="1">
      <c r="A38" s="99" t="s">
        <v>344</v>
      </c>
      <c r="B38" s="50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</row>
    <row r="39" spans="1:37" ht="20" customHeight="1">
      <c r="A39" s="99" t="s">
        <v>345</v>
      </c>
      <c r="B39" s="39"/>
      <c r="C39" s="19">
        <v>0</v>
      </c>
      <c r="D39" s="84"/>
      <c r="E39" s="19">
        <v>0</v>
      </c>
      <c r="F39" s="84"/>
      <c r="G39" s="19">
        <v>0</v>
      </c>
      <c r="H39" s="84"/>
      <c r="I39" s="19">
        <v>0</v>
      </c>
      <c r="J39" s="84"/>
      <c r="K39" s="19">
        <v>0</v>
      </c>
      <c r="L39" s="84"/>
      <c r="M39" s="19">
        <v>0</v>
      </c>
      <c r="N39" s="84"/>
      <c r="O39" s="19">
        <v>0</v>
      </c>
      <c r="P39" s="84"/>
      <c r="Q39" s="19">
        <v>405934</v>
      </c>
      <c r="R39" s="84"/>
      <c r="S39" s="19">
        <v>0</v>
      </c>
      <c r="T39" s="19"/>
      <c r="U39" s="19">
        <v>0</v>
      </c>
      <c r="W39" s="19">
        <v>0</v>
      </c>
      <c r="X39" s="105"/>
      <c r="Y39" s="19">
        <v>0</v>
      </c>
      <c r="Z39" s="105"/>
      <c r="AA39" s="19">
        <v>0</v>
      </c>
      <c r="AB39" s="105"/>
      <c r="AC39" s="19">
        <v>0</v>
      </c>
      <c r="AD39" s="105"/>
      <c r="AE39" s="19">
        <f>SUM(W39:AC39)</f>
        <v>0</v>
      </c>
      <c r="AF39" s="105"/>
      <c r="AG39" s="144">
        <f>SUM(AE39,C39:U39)</f>
        <v>405934</v>
      </c>
      <c r="AH39" s="105"/>
      <c r="AI39" s="19">
        <v>17545</v>
      </c>
      <c r="AJ39" s="105"/>
      <c r="AK39" s="19">
        <f>SUM(AG39:AI39)</f>
        <v>423479</v>
      </c>
    </row>
    <row r="40" spans="1:37" ht="20" customHeight="1">
      <c r="A40" s="99" t="s">
        <v>157</v>
      </c>
      <c r="C40" s="15">
        <v>0</v>
      </c>
      <c r="D40" s="84"/>
      <c r="E40" s="15">
        <v>0</v>
      </c>
      <c r="F40" s="84"/>
      <c r="G40" s="15">
        <v>0</v>
      </c>
      <c r="H40" s="84"/>
      <c r="I40" s="15">
        <v>0</v>
      </c>
      <c r="J40" s="84"/>
      <c r="K40" s="15">
        <v>0</v>
      </c>
      <c r="L40" s="84"/>
      <c r="M40" s="15">
        <v>0</v>
      </c>
      <c r="N40" s="84"/>
      <c r="O40" s="15">
        <v>0</v>
      </c>
      <c r="P40" s="84"/>
      <c r="Q40" s="15">
        <v>0</v>
      </c>
      <c r="R40" s="84"/>
      <c r="S40" s="15">
        <v>0</v>
      </c>
      <c r="T40" s="19"/>
      <c r="U40" s="15">
        <v>0</v>
      </c>
      <c r="W40" s="208">
        <v>-12987703</v>
      </c>
      <c r="X40" s="84"/>
      <c r="Y40" s="208">
        <v>-463747</v>
      </c>
      <c r="Z40" s="84"/>
      <c r="AA40" s="208">
        <v>2550129</v>
      </c>
      <c r="AB40" s="84"/>
      <c r="AC40" s="15">
        <v>2192000</v>
      </c>
      <c r="AD40" s="84"/>
      <c r="AE40" s="15">
        <f>SUM(W40:AC40)</f>
        <v>-8709321</v>
      </c>
      <c r="AF40" s="84"/>
      <c r="AG40" s="15">
        <f>SUM(AE40,C40:U40)</f>
        <v>-8709321</v>
      </c>
      <c r="AH40" s="105"/>
      <c r="AI40" s="15">
        <v>907769</v>
      </c>
      <c r="AJ40" s="105"/>
      <c r="AK40" s="15">
        <f>SUM(AG40:AI40)</f>
        <v>-7801552</v>
      </c>
    </row>
    <row r="41" spans="1:37" ht="20" customHeight="1">
      <c r="A41" s="50" t="s">
        <v>227</v>
      </c>
      <c r="C41" s="116">
        <f>SUM(C37:C40)</f>
        <v>0</v>
      </c>
      <c r="D41" s="91"/>
      <c r="E41" s="116">
        <f>SUM(E37:E40)</f>
        <v>0</v>
      </c>
      <c r="F41" s="91"/>
      <c r="G41" s="116">
        <f>SUM(G37:G40)</f>
        <v>0</v>
      </c>
      <c r="H41" s="91"/>
      <c r="I41" s="116">
        <f>SUM(I37:I40)</f>
        <v>0</v>
      </c>
      <c r="J41" s="91"/>
      <c r="K41" s="116">
        <f>SUM(K37:K40)</f>
        <v>0</v>
      </c>
      <c r="L41" s="91"/>
      <c r="M41" s="112">
        <f>SUM(M37:M40)</f>
        <v>0</v>
      </c>
      <c r="N41" s="91"/>
      <c r="O41" s="116">
        <f>SUM(O37:O40)</f>
        <v>0</v>
      </c>
      <c r="P41" s="91"/>
      <c r="Q41" s="116">
        <f>SUM(Q37:Q40)</f>
        <v>19964067</v>
      </c>
      <c r="R41" s="91"/>
      <c r="S41" s="116">
        <f>SUM(S37:S40)</f>
        <v>0</v>
      </c>
      <c r="T41" s="124"/>
      <c r="U41" s="116">
        <f>SUM(U37:U40)</f>
        <v>0</v>
      </c>
      <c r="W41" s="116">
        <f>SUM(W37:W40)</f>
        <v>-12987703</v>
      </c>
      <c r="X41" s="113"/>
      <c r="Y41" s="116">
        <f>SUM(Y37:Y40)</f>
        <v>-463747</v>
      </c>
      <c r="Z41" s="91"/>
      <c r="AA41" s="116">
        <f>SUM(AA37:AA40)</f>
        <v>2550129</v>
      </c>
      <c r="AB41" s="91"/>
      <c r="AC41" s="116">
        <f>SUM(AC37:AC40)</f>
        <v>2192000</v>
      </c>
      <c r="AD41" s="91"/>
      <c r="AE41" s="116">
        <f>SUM(AE37:AE40)</f>
        <v>-8709321</v>
      </c>
      <c r="AF41" s="91"/>
      <c r="AG41" s="116">
        <f>SUM(AG37:AG40)</f>
        <v>11254746</v>
      </c>
      <c r="AH41" s="89"/>
      <c r="AI41" s="116">
        <f>SUM(AI37:AI40)</f>
        <v>3666634</v>
      </c>
      <c r="AJ41" s="89"/>
      <c r="AK41" s="116">
        <f>SUM(AK37:AK40)</f>
        <v>14921380</v>
      </c>
    </row>
    <row r="42" spans="1:37" ht="20" customHeight="1">
      <c r="A42" s="99" t="s">
        <v>246</v>
      </c>
      <c r="C42" s="124"/>
      <c r="D42" s="111"/>
      <c r="E42" s="124"/>
      <c r="F42" s="111"/>
      <c r="G42" s="124"/>
      <c r="H42" s="111"/>
      <c r="I42" s="124"/>
      <c r="J42" s="111"/>
      <c r="K42" s="124"/>
      <c r="L42" s="111"/>
      <c r="M42" s="123"/>
      <c r="N42" s="111"/>
      <c r="O42" s="124"/>
      <c r="P42" s="111"/>
      <c r="Q42" s="124"/>
      <c r="R42" s="111"/>
      <c r="S42" s="124"/>
      <c r="T42" s="124"/>
      <c r="U42" s="124"/>
      <c r="V42" s="136"/>
      <c r="W42" s="124"/>
      <c r="X42" s="113"/>
      <c r="Y42" s="124"/>
      <c r="Z42" s="111"/>
      <c r="AA42" s="124"/>
      <c r="AB42" s="111"/>
      <c r="AC42" s="124"/>
      <c r="AD42" s="111"/>
      <c r="AE42" s="124"/>
      <c r="AF42" s="111"/>
      <c r="AG42" s="124"/>
      <c r="AH42" s="127"/>
      <c r="AI42" s="124"/>
      <c r="AJ42" s="127"/>
      <c r="AK42" s="124"/>
    </row>
    <row r="43" spans="1:37" s="136" customFormat="1" ht="20" customHeight="1">
      <c r="A43" s="136" t="s">
        <v>207</v>
      </c>
      <c r="B43" s="160">
        <v>23</v>
      </c>
      <c r="C43" s="19">
        <v>0</v>
      </c>
      <c r="D43" s="134"/>
      <c r="E43" s="19">
        <v>0</v>
      </c>
      <c r="F43" s="134"/>
      <c r="G43" s="19">
        <v>0</v>
      </c>
      <c r="H43" s="134"/>
      <c r="I43" s="19">
        <v>0</v>
      </c>
      <c r="J43" s="134"/>
      <c r="K43" s="19">
        <v>0</v>
      </c>
      <c r="L43" s="134"/>
      <c r="M43" s="19">
        <v>0</v>
      </c>
      <c r="N43" s="134"/>
      <c r="O43" s="19">
        <v>0</v>
      </c>
      <c r="P43" s="134"/>
      <c r="Q43" s="19">
        <v>-1082789</v>
      </c>
      <c r="R43" s="134"/>
      <c r="S43" s="19">
        <v>0</v>
      </c>
      <c r="T43" s="19"/>
      <c r="U43" s="19">
        <v>0</v>
      </c>
      <c r="W43" s="19">
        <v>0</v>
      </c>
      <c r="X43" s="115"/>
      <c r="Y43" s="19">
        <v>0</v>
      </c>
      <c r="Z43" s="115"/>
      <c r="AA43" s="19">
        <v>0</v>
      </c>
      <c r="AB43" s="115"/>
      <c r="AC43" s="19">
        <v>0</v>
      </c>
      <c r="AD43" s="115"/>
      <c r="AE43" s="19">
        <f>SUM(W43:AC43)</f>
        <v>0</v>
      </c>
      <c r="AF43" s="115"/>
      <c r="AG43" s="19">
        <f>SUM(AE43,C43:U43)</f>
        <v>-1082789</v>
      </c>
      <c r="AH43" s="115"/>
      <c r="AI43" s="19">
        <v>0</v>
      </c>
      <c r="AJ43" s="115"/>
      <c r="AK43" s="19">
        <f>SUM(AG43:AI43)</f>
        <v>-1082789</v>
      </c>
    </row>
    <row r="44" spans="1:37" ht="20" customHeight="1">
      <c r="A44" s="99" t="s">
        <v>200</v>
      </c>
      <c r="C44" s="133">
        <v>0</v>
      </c>
      <c r="D44" s="84"/>
      <c r="E44" s="133">
        <v>0</v>
      </c>
      <c r="F44" s="84"/>
      <c r="G44" s="133">
        <v>0</v>
      </c>
      <c r="H44" s="84"/>
      <c r="I44" s="133">
        <v>0</v>
      </c>
      <c r="J44" s="84"/>
      <c r="K44" s="133">
        <v>0</v>
      </c>
      <c r="L44" s="84"/>
      <c r="M44" s="208">
        <v>0</v>
      </c>
      <c r="N44" s="84"/>
      <c r="O44" s="133">
        <v>0</v>
      </c>
      <c r="P44" s="84"/>
      <c r="Q44" s="133">
        <v>477194</v>
      </c>
      <c r="R44" s="84"/>
      <c r="S44" s="133">
        <v>0</v>
      </c>
      <c r="T44" s="138"/>
      <c r="U44" s="133">
        <v>0</v>
      </c>
      <c r="W44" s="133">
        <v>0</v>
      </c>
      <c r="X44" s="213"/>
      <c r="Y44" s="133">
        <v>0</v>
      </c>
      <c r="Z44" s="84"/>
      <c r="AA44" s="133">
        <v>-71417</v>
      </c>
      <c r="AB44" s="84"/>
      <c r="AC44" s="133">
        <v>-405777</v>
      </c>
      <c r="AD44" s="84"/>
      <c r="AE44" s="133">
        <f>SUM(W44:AC44)</f>
        <v>-477194</v>
      </c>
      <c r="AF44" s="91"/>
      <c r="AG44" s="133">
        <f>SUM(AE44,C44:U44)</f>
        <v>0</v>
      </c>
      <c r="AH44" s="89"/>
      <c r="AI44" s="116">
        <v>0</v>
      </c>
      <c r="AJ44" s="89"/>
      <c r="AK44" s="133">
        <f>SUM(AG44:AI44)</f>
        <v>0</v>
      </c>
    </row>
    <row r="45" spans="1:37" ht="20" customHeight="1" thickBot="1">
      <c r="A45" s="50" t="s">
        <v>267</v>
      </c>
      <c r="C45" s="117">
        <f>C35+SUM(C42:C44)+C18+C41</f>
        <v>8413569</v>
      </c>
      <c r="D45" s="42"/>
      <c r="E45" s="117">
        <f>E35+SUM(E42:E44)+E18+E41</f>
        <v>56004025</v>
      </c>
      <c r="F45" s="42"/>
      <c r="G45" s="117">
        <f>G35+SUM(G42:G44)+G18+G41</f>
        <v>3227739</v>
      </c>
      <c r="H45" s="42"/>
      <c r="I45" s="117">
        <f>I35+SUM(I42:I44)+I18+I41</f>
        <v>-9917</v>
      </c>
      <c r="J45" s="42"/>
      <c r="K45" s="117">
        <f>K35+SUM(K42:K44)+K18+K41</f>
        <v>3621945</v>
      </c>
      <c r="L45" s="42"/>
      <c r="M45" s="117">
        <f>M35+SUM(M42:M44)+M18+M41</f>
        <v>929166</v>
      </c>
      <c r="N45" s="50"/>
      <c r="O45" s="117">
        <f>O35+SUM(O42:O44)+O18+O41</f>
        <v>3666565</v>
      </c>
      <c r="P45" s="42"/>
      <c r="Q45" s="117">
        <f>Q35+SUM(Q42:Q44)+Q18+Q41</f>
        <v>136528023</v>
      </c>
      <c r="R45" s="42"/>
      <c r="S45" s="117">
        <f>S35+SUM(S42:S44)+S18+S41</f>
        <v>-8290076</v>
      </c>
      <c r="T45" s="111"/>
      <c r="U45" s="117">
        <f>U35+SUM(U42:U44)+U18+U41</f>
        <v>26932000</v>
      </c>
      <c r="W45" s="117">
        <f>W35+SUM(W42:W44)+W18+W41</f>
        <v>-47961518</v>
      </c>
      <c r="X45" s="42"/>
      <c r="Y45" s="117">
        <f>Y35+SUM(Y42:Y44)+Y18+Y41</f>
        <v>1097559</v>
      </c>
      <c r="Z45" s="118"/>
      <c r="AA45" s="117">
        <f>AA35+SUM(AA42:AA44)+AA18+AA41</f>
        <v>4817112</v>
      </c>
      <c r="AB45" s="118"/>
      <c r="AC45" s="117">
        <f>AC35+SUM(AC42:AC44)+AC18+AC41</f>
        <v>57064478</v>
      </c>
      <c r="AD45" s="42"/>
      <c r="AE45" s="117">
        <f>AE35+SUM(AE42:AE44)+AE18+AE41</f>
        <v>15017631</v>
      </c>
      <c r="AF45" s="42"/>
      <c r="AG45" s="117">
        <f>AG35+SUM(AG42:AG44)+AG18+AG41</f>
        <v>246040670</v>
      </c>
      <c r="AH45" s="50"/>
      <c r="AI45" s="117">
        <f>AI35+SUM(AI42:AI44)+AI18+AI41</f>
        <v>47182872</v>
      </c>
      <c r="AJ45" s="50"/>
      <c r="AK45" s="117">
        <f>AK35+SUM(AK42:AK44)+AK18+AK41</f>
        <v>293223542</v>
      </c>
    </row>
    <row r="46" spans="1:37" ht="20" customHeight="1" thickTop="1"/>
  </sheetData>
  <mergeCells count="3">
    <mergeCell ref="C5:AK5"/>
    <mergeCell ref="W6:AE6"/>
    <mergeCell ref="M6:Q6"/>
  </mergeCells>
  <pageMargins left="0.56999999999999995" right="0.56999999999999995" top="0.48" bottom="0.5" header="0.5" footer="0.5"/>
  <pageSetup paperSize="9" scale="42" firstPageNumber="15" fitToHeight="0" orientation="landscape" useFirstPageNumber="1" r:id="rId1"/>
  <headerFooter>
    <oddFooter>&amp;L&amp;13  The accompanying notes are an integral part of these financial statements.&amp;12
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AE03-5ADB-4B0D-AC89-5922A52E551F}">
  <sheetPr>
    <pageSetUpPr fitToPage="1"/>
  </sheetPr>
  <dimension ref="A1:AD34"/>
  <sheetViews>
    <sheetView view="pageBreakPreview" topLeftCell="A13" zoomScale="70" zoomScaleNormal="85" zoomScaleSheetLayoutView="70" workbookViewId="0">
      <selection activeCell="E38" sqref="E38"/>
    </sheetView>
  </sheetViews>
  <sheetFormatPr defaultColWidth="9.1796875" defaultRowHeight="20.25" customHeight="1"/>
  <cols>
    <col min="1" max="1" width="55.54296875" style="99" customWidth="1"/>
    <col min="2" max="2" width="7.453125" style="99" customWidth="1"/>
    <col min="3" max="3" width="1.54296875" style="99" customWidth="1"/>
    <col min="4" max="4" width="13.6328125" style="99" bestFit="1" customWidth="1"/>
    <col min="5" max="5" width="1.453125" style="99" customWidth="1"/>
    <col min="6" max="6" width="13" style="99" customWidth="1"/>
    <col min="7" max="7" width="1.453125" style="99" customWidth="1"/>
    <col min="8" max="8" width="14.81640625" style="99" customWidth="1"/>
    <col min="9" max="9" width="1.453125" style="99" customWidth="1"/>
    <col min="10" max="10" width="11.453125" style="99" customWidth="1"/>
    <col min="11" max="11" width="1.453125" style="99" customWidth="1"/>
    <col min="12" max="12" width="9.90625" style="99" customWidth="1"/>
    <col min="13" max="13" width="1.453125" style="99" customWidth="1"/>
    <col min="14" max="14" width="11.81640625" style="99" customWidth="1"/>
    <col min="15" max="15" width="1.453125" style="99" customWidth="1"/>
    <col min="16" max="16" width="14.81640625" style="99" customWidth="1"/>
    <col min="17" max="17" width="1.453125" style="99" customWidth="1"/>
    <col min="18" max="18" width="12.08984375" style="99" customWidth="1"/>
    <col min="19" max="19" width="1.1796875" style="136" customWidth="1"/>
    <col min="20" max="20" width="12.54296875" style="99" customWidth="1"/>
    <col min="21" max="21" width="1.453125" style="99" customWidth="1"/>
    <col min="22" max="22" width="10.26953125" style="99" customWidth="1"/>
    <col min="23" max="23" width="1.453125" style="99" customWidth="1"/>
    <col min="24" max="24" width="10.81640625" style="99" customWidth="1"/>
    <col min="25" max="25" width="1.453125" style="99" customWidth="1"/>
    <col min="26" max="26" width="11.81640625" style="99" customWidth="1"/>
    <col min="27" max="27" width="1.453125" style="99" customWidth="1"/>
    <col min="28" max="28" width="14.1796875" style="99" customWidth="1"/>
    <col min="29" max="29" width="1.54296875" style="99" customWidth="1"/>
    <col min="30" max="30" width="17" style="99" customWidth="1"/>
    <col min="31" max="16384" width="9.1796875" style="99"/>
  </cols>
  <sheetData>
    <row r="1" spans="1:30" ht="20.25" customHeight="1">
      <c r="A1" s="50" t="s">
        <v>109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22"/>
      <c r="V1" s="50"/>
      <c r="W1" s="50"/>
      <c r="X1" s="50"/>
      <c r="Y1" s="50"/>
      <c r="Z1" s="50"/>
      <c r="AA1" s="50"/>
    </row>
    <row r="2" spans="1:30" ht="20.25" customHeight="1">
      <c r="A2" s="50" t="s">
        <v>110</v>
      </c>
      <c r="B2" s="50"/>
      <c r="C2" s="50"/>
    </row>
    <row r="3" spans="1:30" ht="20.25" customHeight="1">
      <c r="A3" s="161" t="s">
        <v>111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223"/>
      <c r="V3" s="161"/>
      <c r="W3" s="161"/>
      <c r="X3" s="161"/>
      <c r="Y3" s="161"/>
      <c r="Z3" s="161"/>
      <c r="AA3" s="161"/>
    </row>
    <row r="4" spans="1:30" ht="20.25" customHeight="1">
      <c r="A4" s="119"/>
      <c r="B4" s="119"/>
      <c r="C4" s="119"/>
      <c r="AD4" s="97" t="s">
        <v>3</v>
      </c>
    </row>
    <row r="5" spans="1:30" ht="20.25" customHeight="1">
      <c r="A5" s="120"/>
      <c r="B5" s="120"/>
      <c r="C5" s="120"/>
      <c r="D5" s="241" t="s">
        <v>158</v>
      </c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0" ht="20.25" customHeight="1">
      <c r="A6" s="120"/>
      <c r="B6" s="120"/>
      <c r="C6" s="120"/>
      <c r="D6" s="98"/>
      <c r="E6" s="98"/>
      <c r="F6" s="98"/>
      <c r="G6" s="98"/>
      <c r="H6" s="98"/>
      <c r="I6" s="98"/>
      <c r="J6" s="98"/>
      <c r="K6" s="98"/>
      <c r="L6" s="242" t="s">
        <v>72</v>
      </c>
      <c r="M6" s="242"/>
      <c r="N6" s="242"/>
      <c r="O6" s="242"/>
      <c r="P6" s="242"/>
      <c r="Q6" s="98"/>
      <c r="R6" s="98"/>
      <c r="S6" s="224"/>
      <c r="U6" s="98"/>
      <c r="V6" s="242" t="s">
        <v>277</v>
      </c>
      <c r="W6" s="242"/>
      <c r="X6" s="242"/>
      <c r="Y6" s="242"/>
      <c r="Z6" s="242"/>
      <c r="AA6" s="242"/>
      <c r="AB6" s="242"/>
      <c r="AC6" s="98"/>
      <c r="AD6" s="98"/>
    </row>
    <row r="7" spans="1:30" ht="20.25" customHeight="1">
      <c r="A7" s="120"/>
      <c r="B7" s="120"/>
      <c r="C7" s="120"/>
      <c r="D7" s="98"/>
      <c r="E7" s="98"/>
      <c r="F7" s="98"/>
      <c r="G7" s="98"/>
      <c r="H7" s="100" t="s">
        <v>350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224"/>
      <c r="U7" s="98"/>
      <c r="V7" s="100"/>
      <c r="W7" s="100"/>
      <c r="X7" s="100"/>
      <c r="Y7" s="100"/>
      <c r="Z7" s="100"/>
      <c r="AA7" s="100"/>
      <c r="AB7" s="100"/>
      <c r="AC7" s="98"/>
      <c r="AD7" s="98"/>
    </row>
    <row r="8" spans="1:30" ht="20.25" customHeight="1">
      <c r="A8" s="120"/>
      <c r="B8" s="120"/>
      <c r="C8" s="120"/>
      <c r="D8" s="98"/>
      <c r="E8" s="98"/>
      <c r="F8" s="98"/>
      <c r="G8" s="98"/>
      <c r="H8" s="100" t="s">
        <v>346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224"/>
      <c r="U8" s="98"/>
      <c r="V8" s="100"/>
      <c r="W8" s="100"/>
      <c r="X8" s="100"/>
      <c r="Y8" s="100"/>
      <c r="Z8" s="100"/>
      <c r="AA8" s="100"/>
      <c r="AB8" s="100" t="s">
        <v>114</v>
      </c>
      <c r="AC8" s="98"/>
      <c r="AD8" s="98"/>
    </row>
    <row r="9" spans="1:30" ht="20.25" customHeight="1">
      <c r="D9" s="100" t="s">
        <v>115</v>
      </c>
      <c r="E9" s="100"/>
      <c r="F9" s="100" t="s">
        <v>69</v>
      </c>
      <c r="H9" s="100" t="s">
        <v>348</v>
      </c>
      <c r="I9" s="100"/>
      <c r="K9" s="100"/>
      <c r="M9" s="100"/>
      <c r="N9" s="100" t="s">
        <v>231</v>
      </c>
      <c r="O9" s="100"/>
      <c r="P9" s="100" t="s">
        <v>118</v>
      </c>
      <c r="Q9" s="100"/>
      <c r="R9" s="100"/>
      <c r="S9" s="192"/>
      <c r="T9" s="100" t="s">
        <v>119</v>
      </c>
      <c r="U9" s="100"/>
      <c r="V9" s="100" t="s">
        <v>338</v>
      </c>
      <c r="W9" s="100"/>
      <c r="X9" s="100"/>
      <c r="Y9" s="100"/>
      <c r="Z9" s="100"/>
      <c r="AA9" s="100"/>
      <c r="AB9" s="100" t="s">
        <v>363</v>
      </c>
      <c r="AC9" s="100"/>
      <c r="AD9" s="100" t="s">
        <v>301</v>
      </c>
    </row>
    <row r="10" spans="1:30" ht="20.25" customHeight="1">
      <c r="D10" s="100" t="s">
        <v>121</v>
      </c>
      <c r="E10" s="100"/>
      <c r="F10" s="100" t="s">
        <v>159</v>
      </c>
      <c r="G10" s="100"/>
      <c r="H10" s="100" t="s">
        <v>349</v>
      </c>
      <c r="I10" s="100"/>
      <c r="J10" s="100" t="s">
        <v>123</v>
      </c>
      <c r="K10" s="100"/>
      <c r="L10" s="100" t="s">
        <v>125</v>
      </c>
      <c r="M10" s="100"/>
      <c r="N10" s="100" t="s">
        <v>232</v>
      </c>
      <c r="O10" s="100"/>
      <c r="P10" s="100" t="s">
        <v>126</v>
      </c>
      <c r="Q10" s="100"/>
      <c r="R10" s="100" t="s">
        <v>127</v>
      </c>
      <c r="S10" s="192"/>
      <c r="T10" s="100" t="s">
        <v>160</v>
      </c>
      <c r="U10" s="100"/>
      <c r="V10" s="100" t="s">
        <v>135</v>
      </c>
      <c r="W10" s="100"/>
      <c r="X10" s="100" t="s">
        <v>340</v>
      </c>
      <c r="Y10" s="100"/>
      <c r="Z10" s="100" t="s">
        <v>343</v>
      </c>
      <c r="AA10" s="100"/>
      <c r="AB10" s="100" t="s">
        <v>364</v>
      </c>
      <c r="AC10" s="100"/>
      <c r="AD10" s="100" t="s">
        <v>302</v>
      </c>
    </row>
    <row r="11" spans="1:30" ht="20.25" customHeight="1">
      <c r="B11" s="39" t="s">
        <v>10</v>
      </c>
      <c r="C11" s="101"/>
      <c r="D11" s="102" t="s">
        <v>130</v>
      </c>
      <c r="E11" s="100"/>
      <c r="F11" s="102" t="s">
        <v>131</v>
      </c>
      <c r="G11" s="100"/>
      <c r="H11" s="102" t="s">
        <v>124</v>
      </c>
      <c r="I11" s="100"/>
      <c r="J11" s="102" t="s">
        <v>132</v>
      </c>
      <c r="K11" s="100"/>
      <c r="L11" s="102" t="s">
        <v>133</v>
      </c>
      <c r="M11" s="100"/>
      <c r="N11" s="102" t="s">
        <v>131</v>
      </c>
      <c r="O11" s="100"/>
      <c r="P11" s="102" t="s">
        <v>134</v>
      </c>
      <c r="Q11" s="100"/>
      <c r="R11" s="102" t="s">
        <v>131</v>
      </c>
      <c r="S11" s="192"/>
      <c r="T11" s="102" t="s">
        <v>161</v>
      </c>
      <c r="U11" s="100"/>
      <c r="V11" s="102" t="s">
        <v>351</v>
      </c>
      <c r="W11" s="100"/>
      <c r="X11" s="102" t="s">
        <v>133</v>
      </c>
      <c r="Y11" s="100"/>
      <c r="Z11" s="102" t="s">
        <v>133</v>
      </c>
      <c r="AA11" s="100"/>
      <c r="AB11" s="102" t="s">
        <v>136</v>
      </c>
      <c r="AC11" s="100"/>
      <c r="AD11" s="102" t="s">
        <v>139</v>
      </c>
    </row>
    <row r="12" spans="1:30" ht="20.25" customHeight="1">
      <c r="A12" s="50"/>
      <c r="B12" s="50"/>
      <c r="C12" s="50"/>
      <c r="D12" s="105"/>
      <c r="E12" s="105"/>
      <c r="F12" s="105"/>
      <c r="G12" s="105"/>
      <c r="H12" s="38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1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</row>
    <row r="13" spans="1:30" ht="20.25" customHeight="1">
      <c r="A13" s="50" t="s">
        <v>219</v>
      </c>
      <c r="B13" s="50"/>
      <c r="C13" s="50"/>
      <c r="H13" s="38"/>
    </row>
    <row r="14" spans="1:30" s="50" customFormat="1" ht="20.25" customHeight="1">
      <c r="A14" s="50" t="s">
        <v>220</v>
      </c>
      <c r="D14" s="29">
        <v>8611242</v>
      </c>
      <c r="E14" s="29"/>
      <c r="F14" s="29">
        <v>56408882</v>
      </c>
      <c r="G14" s="29"/>
      <c r="H14" s="29">
        <v>490423</v>
      </c>
      <c r="I14" s="29"/>
      <c r="J14" s="29">
        <v>3470021</v>
      </c>
      <c r="K14" s="29"/>
      <c r="L14" s="29">
        <v>929166</v>
      </c>
      <c r="M14" s="29"/>
      <c r="N14" s="29">
        <v>7062578</v>
      </c>
      <c r="O14" s="29"/>
      <c r="P14" s="29">
        <v>50163792</v>
      </c>
      <c r="Q14" s="29"/>
      <c r="R14" s="29">
        <v>-7062578</v>
      </c>
      <c r="S14" s="123"/>
      <c r="T14" s="29">
        <v>15000000</v>
      </c>
      <c r="U14" s="29"/>
      <c r="V14" s="29">
        <v>4790</v>
      </c>
      <c r="W14" s="29"/>
      <c r="X14" s="29">
        <v>450967</v>
      </c>
      <c r="Y14" s="29"/>
      <c r="Z14" s="29">
        <v>9684937</v>
      </c>
      <c r="AA14" s="29"/>
      <c r="AB14" s="29">
        <f>SUM(V14:AA14)</f>
        <v>10140694</v>
      </c>
      <c r="AC14" s="29"/>
      <c r="AD14" s="29">
        <f>AB14+SUM(D14:T14)</f>
        <v>145214220</v>
      </c>
    </row>
    <row r="15" spans="1:30" ht="20.25" customHeight="1">
      <c r="A15" s="50" t="s">
        <v>140</v>
      </c>
      <c r="B15" s="50"/>
      <c r="C15" s="50"/>
      <c r="D15" s="113"/>
      <c r="E15" s="90"/>
      <c r="F15" s="113"/>
      <c r="G15" s="114"/>
      <c r="H15" s="114"/>
      <c r="I15" s="113"/>
      <c r="J15" s="114"/>
      <c r="K15" s="91"/>
      <c r="L15" s="113"/>
      <c r="M15" s="91"/>
      <c r="N15" s="113"/>
      <c r="O15" s="91"/>
      <c r="P15" s="113"/>
      <c r="Q15" s="91"/>
      <c r="R15" s="91"/>
      <c r="S15" s="111"/>
      <c r="T15" s="50"/>
      <c r="U15" s="91"/>
      <c r="V15" s="91"/>
      <c r="W15" s="91"/>
      <c r="X15" s="91"/>
      <c r="Y15" s="91"/>
      <c r="Z15" s="113"/>
      <c r="AA15" s="91"/>
      <c r="AB15" s="113"/>
      <c r="AC15" s="91"/>
      <c r="AD15" s="113"/>
    </row>
    <row r="16" spans="1:30" ht="20.25" customHeight="1">
      <c r="A16" s="104" t="s">
        <v>162</v>
      </c>
      <c r="B16" s="50"/>
      <c r="C16" s="50"/>
      <c r="D16" s="113"/>
      <c r="E16" s="90"/>
      <c r="F16" s="113"/>
      <c r="G16" s="114"/>
      <c r="H16" s="114"/>
      <c r="I16" s="113"/>
      <c r="J16" s="114"/>
      <c r="K16" s="91"/>
      <c r="L16" s="113"/>
      <c r="M16" s="91"/>
      <c r="N16" s="113"/>
      <c r="O16" s="91"/>
      <c r="P16" s="113"/>
      <c r="Q16" s="91"/>
      <c r="R16" s="91"/>
      <c r="S16" s="111"/>
      <c r="T16" s="50"/>
      <c r="U16" s="91"/>
      <c r="V16" s="91"/>
      <c r="W16" s="91"/>
      <c r="X16" s="91"/>
      <c r="Y16" s="91"/>
      <c r="Z16" s="113"/>
      <c r="AA16" s="91"/>
      <c r="AB16" s="113"/>
      <c r="AC16" s="91"/>
      <c r="AD16" s="113"/>
    </row>
    <row r="17" spans="1:30" ht="20.25" customHeight="1">
      <c r="A17" s="99" t="s">
        <v>163</v>
      </c>
      <c r="B17" s="39">
        <v>29</v>
      </c>
      <c r="C17" s="39"/>
      <c r="D17" s="108">
        <v>0</v>
      </c>
      <c r="E17" s="106"/>
      <c r="F17" s="108">
        <v>0</v>
      </c>
      <c r="G17" s="108"/>
      <c r="H17" s="108">
        <v>0</v>
      </c>
      <c r="I17" s="108"/>
      <c r="J17" s="108">
        <v>0</v>
      </c>
      <c r="K17" s="108"/>
      <c r="L17" s="108">
        <v>0</v>
      </c>
      <c r="M17" s="108"/>
      <c r="N17" s="108">
        <v>0</v>
      </c>
      <c r="O17" s="108"/>
      <c r="P17" s="108">
        <v>-2926799</v>
      </c>
      <c r="Q17" s="108"/>
      <c r="R17" s="108">
        <v>0</v>
      </c>
      <c r="S17" s="109"/>
      <c r="T17" s="108">
        <v>0</v>
      </c>
      <c r="U17" s="84"/>
      <c r="V17" s="108">
        <v>0</v>
      </c>
      <c r="W17" s="180"/>
      <c r="X17" s="154">
        <v>0</v>
      </c>
      <c r="Y17" s="84"/>
      <c r="Z17" s="108">
        <v>0</v>
      </c>
      <c r="AA17" s="108"/>
      <c r="AB17" s="220">
        <f>SUM(V17:AA17)</f>
        <v>0</v>
      </c>
      <c r="AC17" s="84"/>
      <c r="AD17" s="220">
        <f>AB17+SUM(D17:T17)</f>
        <v>-2926799</v>
      </c>
    </row>
    <row r="18" spans="1:30" ht="20.25" customHeight="1">
      <c r="A18" s="99" t="s">
        <v>143</v>
      </c>
      <c r="B18" s="39">
        <v>19</v>
      </c>
      <c r="C18" s="39"/>
      <c r="D18" s="108">
        <v>0</v>
      </c>
      <c r="E18" s="106"/>
      <c r="F18" s="108">
        <v>0</v>
      </c>
      <c r="G18" s="108"/>
      <c r="H18" s="108">
        <v>0</v>
      </c>
      <c r="I18" s="108"/>
      <c r="J18" s="108">
        <v>0</v>
      </c>
      <c r="K18" s="108"/>
      <c r="L18" s="108">
        <v>0</v>
      </c>
      <c r="M18" s="108"/>
      <c r="N18" s="108">
        <v>2692197</v>
      </c>
      <c r="O18" s="108"/>
      <c r="P18" s="108">
        <v>-2692197</v>
      </c>
      <c r="Q18" s="108"/>
      <c r="R18" s="108">
        <v>-2692197</v>
      </c>
      <c r="S18" s="109"/>
      <c r="T18" s="108">
        <v>0</v>
      </c>
      <c r="U18" s="134"/>
      <c r="V18" s="108">
        <v>0</v>
      </c>
      <c r="W18" s="180"/>
      <c r="X18" s="154">
        <v>0</v>
      </c>
      <c r="Y18" s="84"/>
      <c r="Z18" s="108">
        <v>0</v>
      </c>
      <c r="AA18" s="108"/>
      <c r="AB18" s="220">
        <f>SUM(V18:AA18)</f>
        <v>0</v>
      </c>
      <c r="AC18" s="84"/>
      <c r="AD18" s="220">
        <f>AB18+SUM(D18:T18)</f>
        <v>-2692197</v>
      </c>
    </row>
    <row r="19" spans="1:30" ht="20.25" customHeight="1">
      <c r="A19" s="99" t="s">
        <v>250</v>
      </c>
      <c r="B19" s="39"/>
      <c r="C19" s="39"/>
      <c r="D19" s="108"/>
      <c r="E19" s="106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08"/>
      <c r="U19" s="134"/>
      <c r="V19" s="108"/>
      <c r="W19" s="180"/>
      <c r="X19" s="154"/>
      <c r="Y19" s="84"/>
      <c r="Z19" s="108"/>
      <c r="AA19" s="108"/>
      <c r="AB19" s="220"/>
      <c r="AC19" s="84"/>
      <c r="AD19" s="154"/>
    </row>
    <row r="20" spans="1:30" ht="20.25" customHeight="1">
      <c r="A20" s="99" t="s">
        <v>251</v>
      </c>
      <c r="B20" s="39">
        <v>19</v>
      </c>
      <c r="C20" s="39"/>
      <c r="D20" s="108">
        <v>-197673</v>
      </c>
      <c r="E20" s="106"/>
      <c r="F20" s="108">
        <v>-1294884</v>
      </c>
      <c r="G20" s="108"/>
      <c r="H20" s="108">
        <v>0</v>
      </c>
      <c r="I20" s="108"/>
      <c r="J20" s="108">
        <v>0</v>
      </c>
      <c r="K20" s="108"/>
      <c r="L20" s="108">
        <v>0</v>
      </c>
      <c r="M20" s="108"/>
      <c r="N20" s="108">
        <v>-6088210</v>
      </c>
      <c r="O20" s="108"/>
      <c r="P20" s="108">
        <v>1492557</v>
      </c>
      <c r="Q20" s="108"/>
      <c r="R20" s="108">
        <v>6088210</v>
      </c>
      <c r="S20" s="109"/>
      <c r="T20" s="108">
        <v>0</v>
      </c>
      <c r="U20" s="134"/>
      <c r="V20" s="108">
        <v>0</v>
      </c>
      <c r="W20" s="180"/>
      <c r="X20" s="147">
        <v>0</v>
      </c>
      <c r="Y20" s="84"/>
      <c r="Z20" s="108">
        <v>0</v>
      </c>
      <c r="AA20" s="108"/>
      <c r="AB20" s="220">
        <f>SUM(V20:AA20)</f>
        <v>0</v>
      </c>
      <c r="AC20" s="84"/>
      <c r="AD20" s="29">
        <f>AB20+SUM(D20:T20)</f>
        <v>0</v>
      </c>
    </row>
    <row r="21" spans="1:30" s="50" customFormat="1" ht="20.25" customHeight="1">
      <c r="A21" s="104" t="s">
        <v>164</v>
      </c>
      <c r="D21" s="121">
        <f>SUM(D17:D20)</f>
        <v>-197673</v>
      </c>
      <c r="E21" s="90"/>
      <c r="F21" s="121">
        <f>SUM(F17:F20)</f>
        <v>-1294884</v>
      </c>
      <c r="G21" s="113"/>
      <c r="H21" s="121">
        <f>SUM(H17:H20)</f>
        <v>0</v>
      </c>
      <c r="I21" s="113"/>
      <c r="J21" s="121">
        <f>SUM(J17:J20)</f>
        <v>0</v>
      </c>
      <c r="K21" s="91"/>
      <c r="L21" s="121">
        <f>SUM(L17:L20)</f>
        <v>0</v>
      </c>
      <c r="M21" s="91"/>
      <c r="N21" s="121">
        <f>SUM(N17:N20)</f>
        <v>-3396013</v>
      </c>
      <c r="O21" s="91"/>
      <c r="P21" s="121">
        <f>SUM(P17:P20)</f>
        <v>-4126439</v>
      </c>
      <c r="Q21" s="91"/>
      <c r="R21" s="121">
        <f>SUM(R17:R20)</f>
        <v>3396013</v>
      </c>
      <c r="S21" s="225"/>
      <c r="T21" s="121">
        <f>SUM(T17:T18)</f>
        <v>0</v>
      </c>
      <c r="U21" s="111"/>
      <c r="V21" s="121">
        <f>SUM(V17:V20)</f>
        <v>0</v>
      </c>
      <c r="W21" s="91"/>
      <c r="X21" s="121">
        <f>SUM(X17:X20)</f>
        <v>0</v>
      </c>
      <c r="Y21" s="91"/>
      <c r="Z21" s="121">
        <f>SUM(Z17:Z20)</f>
        <v>0</v>
      </c>
      <c r="AA21" s="91"/>
      <c r="AB21" s="121">
        <f>SUM(AB17:AB20)</f>
        <v>0</v>
      </c>
      <c r="AC21" s="91"/>
      <c r="AD21" s="121">
        <f>SUM(AD17:AD20)</f>
        <v>-5618996</v>
      </c>
    </row>
    <row r="22" spans="1:30" s="50" customFormat="1" ht="20.25" customHeight="1">
      <c r="A22" s="50" t="s">
        <v>249</v>
      </c>
      <c r="D22" s="40">
        <f>D21</f>
        <v>-197673</v>
      </c>
      <c r="E22" s="122"/>
      <c r="F22" s="40">
        <f>F21</f>
        <v>-1294884</v>
      </c>
      <c r="G22" s="113"/>
      <c r="H22" s="40">
        <f>H21</f>
        <v>0</v>
      </c>
      <c r="I22" s="113"/>
      <c r="J22" s="40">
        <f>J21</f>
        <v>0</v>
      </c>
      <c r="K22" s="91"/>
      <c r="L22" s="40">
        <f>L21</f>
        <v>0</v>
      </c>
      <c r="M22" s="91"/>
      <c r="N22" s="40">
        <f>N21</f>
        <v>-3396013</v>
      </c>
      <c r="O22" s="91"/>
      <c r="P22" s="40">
        <f>P21</f>
        <v>-4126439</v>
      </c>
      <c r="Q22" s="91"/>
      <c r="R22" s="40">
        <f>R21</f>
        <v>3396013</v>
      </c>
      <c r="S22" s="225"/>
      <c r="T22" s="40">
        <f>T21</f>
        <v>0</v>
      </c>
      <c r="U22" s="122"/>
      <c r="V22" s="40">
        <f>V21</f>
        <v>0</v>
      </c>
      <c r="W22" s="91"/>
      <c r="X22" s="40">
        <f>X21</f>
        <v>0</v>
      </c>
      <c r="Y22" s="91"/>
      <c r="Z22" s="40">
        <f>Z21</f>
        <v>0</v>
      </c>
      <c r="AA22" s="91"/>
      <c r="AB22" s="40">
        <f>AB21</f>
        <v>0</v>
      </c>
      <c r="AC22" s="122"/>
      <c r="AD22" s="40">
        <f>AD21</f>
        <v>-5618996</v>
      </c>
    </row>
    <row r="23" spans="1:30" ht="20.25" customHeight="1">
      <c r="A23" s="50" t="s">
        <v>154</v>
      </c>
      <c r="B23" s="50"/>
      <c r="C23" s="50"/>
      <c r="D23" s="38"/>
      <c r="E23" s="135"/>
      <c r="F23" s="38"/>
      <c r="G23" s="38"/>
      <c r="H23" s="38"/>
      <c r="I23" s="38"/>
      <c r="J23" s="38"/>
      <c r="K23" s="83"/>
      <c r="L23" s="38"/>
      <c r="M23" s="83"/>
      <c r="N23" s="26"/>
      <c r="O23" s="83"/>
      <c r="P23" s="26"/>
      <c r="Q23" s="83"/>
      <c r="R23" s="83"/>
      <c r="S23" s="226"/>
      <c r="T23" s="38"/>
      <c r="U23" s="135"/>
      <c r="V23" s="38"/>
      <c r="W23" s="83"/>
      <c r="X23" s="38"/>
      <c r="Y23" s="83"/>
      <c r="Z23" s="38"/>
      <c r="AA23" s="83"/>
      <c r="AB23" s="38"/>
      <c r="AC23" s="135"/>
      <c r="AD23" s="26"/>
    </row>
    <row r="24" spans="1:30" ht="20.25" customHeight="1">
      <c r="A24" s="99" t="s">
        <v>155</v>
      </c>
      <c r="D24" s="108">
        <v>0</v>
      </c>
      <c r="E24" s="108"/>
      <c r="F24" s="108">
        <v>0</v>
      </c>
      <c r="G24" s="108"/>
      <c r="H24" s="108">
        <v>0</v>
      </c>
      <c r="I24" s="108"/>
      <c r="J24" s="108">
        <v>0</v>
      </c>
      <c r="K24" s="108"/>
      <c r="L24" s="108">
        <v>0</v>
      </c>
      <c r="M24" s="83"/>
      <c r="N24" s="108">
        <v>0</v>
      </c>
      <c r="O24" s="83"/>
      <c r="P24" s="26">
        <v>148609</v>
      </c>
      <c r="Q24" s="83"/>
      <c r="R24" s="108">
        <v>0</v>
      </c>
      <c r="S24" s="109"/>
      <c r="T24" s="108">
        <v>0</v>
      </c>
      <c r="U24" s="135"/>
      <c r="V24" s="108">
        <v>0</v>
      </c>
      <c r="W24" s="83"/>
      <c r="X24" s="108">
        <v>0</v>
      </c>
      <c r="Y24" s="83"/>
      <c r="Z24" s="108">
        <v>0</v>
      </c>
      <c r="AA24" s="83"/>
      <c r="AB24" s="220">
        <f>SUM(V24:AA24)</f>
        <v>0</v>
      </c>
      <c r="AC24" s="135"/>
      <c r="AD24" s="220">
        <f>AB24+SUM(D24:T24)</f>
        <v>148609</v>
      </c>
    </row>
    <row r="25" spans="1:30" ht="20.25" customHeight="1">
      <c r="A25" s="99" t="s">
        <v>156</v>
      </c>
      <c r="B25" s="50"/>
      <c r="C25" s="50"/>
      <c r="D25" s="108"/>
      <c r="E25" s="108"/>
      <c r="F25" s="108"/>
      <c r="G25" s="108"/>
      <c r="H25" s="108"/>
      <c r="I25" s="108"/>
      <c r="J25" s="108"/>
      <c r="K25" s="108"/>
      <c r="L25" s="108"/>
      <c r="M25" s="83"/>
      <c r="N25" s="108"/>
      <c r="O25" s="83"/>
      <c r="P25" s="108"/>
      <c r="Q25" s="83"/>
      <c r="R25" s="108"/>
      <c r="S25" s="109"/>
      <c r="T25" s="108"/>
      <c r="U25" s="135"/>
      <c r="V25" s="108"/>
      <c r="W25" s="83"/>
      <c r="X25" s="108"/>
      <c r="Y25" s="83"/>
      <c r="Z25" s="108"/>
      <c r="AA25" s="83"/>
      <c r="AB25" s="108"/>
      <c r="AC25" s="135"/>
      <c r="AD25" s="199"/>
    </row>
    <row r="26" spans="1:30" ht="20.25" customHeight="1">
      <c r="A26" s="99" t="s">
        <v>352</v>
      </c>
      <c r="B26" s="39"/>
      <c r="D26" s="108">
        <v>0</v>
      </c>
      <c r="E26" s="108"/>
      <c r="F26" s="108">
        <v>0</v>
      </c>
      <c r="G26" s="108"/>
      <c r="H26" s="108">
        <v>0</v>
      </c>
      <c r="I26" s="108"/>
      <c r="J26" s="108">
        <v>0</v>
      </c>
      <c r="K26" s="108"/>
      <c r="L26" s="108">
        <v>0</v>
      </c>
      <c r="M26" s="83"/>
      <c r="N26" s="108">
        <v>0</v>
      </c>
      <c r="O26" s="83"/>
      <c r="P26" s="108">
        <v>-8847</v>
      </c>
      <c r="Q26" s="83"/>
      <c r="R26" s="108">
        <v>0</v>
      </c>
      <c r="S26" s="109"/>
      <c r="T26" s="108">
        <v>0</v>
      </c>
      <c r="U26" s="135"/>
      <c r="V26" s="108">
        <v>0</v>
      </c>
      <c r="W26" s="83"/>
      <c r="X26" s="108">
        <v>0</v>
      </c>
      <c r="Y26" s="83"/>
      <c r="Z26" s="108">
        <v>0</v>
      </c>
      <c r="AA26" s="83"/>
      <c r="AB26" s="220">
        <f>SUM(V26:AA26)</f>
        <v>0</v>
      </c>
      <c r="AC26" s="135"/>
      <c r="AD26" s="220">
        <f>AB26+SUM(D26:T26)</f>
        <v>-8847</v>
      </c>
    </row>
    <row r="27" spans="1:30" ht="20.25" customHeight="1">
      <c r="A27" s="99" t="s">
        <v>157</v>
      </c>
      <c r="D27" s="107">
        <v>0</v>
      </c>
      <c r="E27" s="84"/>
      <c r="F27" s="107">
        <v>0</v>
      </c>
      <c r="G27" s="84"/>
      <c r="H27" s="107">
        <v>0</v>
      </c>
      <c r="I27" s="84"/>
      <c r="J27" s="107">
        <v>0</v>
      </c>
      <c r="K27" s="84"/>
      <c r="L27" s="107">
        <v>0</v>
      </c>
      <c r="M27" s="84"/>
      <c r="N27" s="107">
        <v>0</v>
      </c>
      <c r="O27" s="84"/>
      <c r="P27" s="107">
        <v>0</v>
      </c>
      <c r="Q27" s="84"/>
      <c r="R27" s="107">
        <v>0</v>
      </c>
      <c r="S27" s="109"/>
      <c r="T27" s="107">
        <v>0</v>
      </c>
      <c r="U27" s="84"/>
      <c r="V27" s="107">
        <v>-6287</v>
      </c>
      <c r="W27" s="84"/>
      <c r="X27" s="107">
        <v>-32000</v>
      </c>
      <c r="Y27" s="84"/>
      <c r="Z27" s="107">
        <v>0</v>
      </c>
      <c r="AB27" s="107">
        <f>SUM(V27:AA27)</f>
        <v>-38287</v>
      </c>
      <c r="AC27" s="84"/>
      <c r="AD27" s="107">
        <f>AB27+SUM(D27:T27)</f>
        <v>-38287</v>
      </c>
    </row>
    <row r="28" spans="1:30" s="50" customFormat="1" ht="20.25" customHeight="1">
      <c r="A28" s="50" t="s">
        <v>108</v>
      </c>
      <c r="D28" s="40">
        <f>SUM(D24:D27)</f>
        <v>0</v>
      </c>
      <c r="E28" s="90"/>
      <c r="F28" s="40">
        <f>SUM(F24:F27)</f>
        <v>0</v>
      </c>
      <c r="G28" s="114"/>
      <c r="H28" s="40">
        <f>SUM(H24:H27)</f>
        <v>0</v>
      </c>
      <c r="I28" s="113"/>
      <c r="J28" s="40">
        <f>SUM(J24:J27)</f>
        <v>0</v>
      </c>
      <c r="K28" s="91"/>
      <c r="L28" s="40">
        <f>SUM(L24:L27)</f>
        <v>0</v>
      </c>
      <c r="M28" s="91"/>
      <c r="N28" s="40">
        <f>SUM(N24:N27)</f>
        <v>0</v>
      </c>
      <c r="O28" s="91"/>
      <c r="P28" s="40">
        <f>SUM(P24:P27)</f>
        <v>139762</v>
      </c>
      <c r="Q28" s="91"/>
      <c r="R28" s="40">
        <f>SUM(R24:R27)</f>
        <v>0</v>
      </c>
      <c r="S28" s="225"/>
      <c r="T28" s="40">
        <f>SUM(T24:T27)</f>
        <v>0</v>
      </c>
      <c r="U28" s="91"/>
      <c r="V28" s="40">
        <f>SUM(V24:V27)</f>
        <v>-6287</v>
      </c>
      <c r="W28" s="91"/>
      <c r="X28" s="40">
        <f>SUM(X24:X27)</f>
        <v>-32000</v>
      </c>
      <c r="Y28" s="91"/>
      <c r="Z28" s="40">
        <f>SUM(Z24:Z27)</f>
        <v>0</v>
      </c>
      <c r="AA28" s="91"/>
      <c r="AB28" s="40">
        <f>SUM(AB24:AB27)</f>
        <v>-38287</v>
      </c>
      <c r="AC28" s="91"/>
      <c r="AD28" s="40">
        <f>SUM(AD24:AD27)</f>
        <v>101475</v>
      </c>
    </row>
    <row r="29" spans="1:30" ht="20.25" customHeight="1">
      <c r="A29" s="99" t="s">
        <v>165</v>
      </c>
      <c r="B29" s="39">
        <v>23</v>
      </c>
      <c r="C29" s="39"/>
      <c r="D29" s="41">
        <v>0</v>
      </c>
      <c r="E29" s="90"/>
      <c r="F29" s="41">
        <v>0</v>
      </c>
      <c r="G29" s="114"/>
      <c r="H29" s="41">
        <v>0</v>
      </c>
      <c r="I29" s="113"/>
      <c r="J29" s="41">
        <v>0</v>
      </c>
      <c r="K29" s="91"/>
      <c r="L29" s="41">
        <v>0</v>
      </c>
      <c r="M29" s="91"/>
      <c r="N29" s="41">
        <v>0</v>
      </c>
      <c r="O29" s="91"/>
      <c r="P29" s="41">
        <v>0</v>
      </c>
      <c r="Q29" s="91"/>
      <c r="R29" s="41">
        <v>0</v>
      </c>
      <c r="S29" s="225"/>
      <c r="T29" s="19">
        <v>11932000</v>
      </c>
      <c r="U29" s="91"/>
      <c r="V29" s="41">
        <v>0</v>
      </c>
      <c r="W29" s="91"/>
      <c r="X29" s="41">
        <v>0</v>
      </c>
      <c r="Y29" s="91"/>
      <c r="Z29" s="41">
        <v>0</v>
      </c>
      <c r="AA29" s="91"/>
      <c r="AB29" s="29">
        <f>SUM(V29:AA29)</f>
        <v>0</v>
      </c>
      <c r="AC29" s="91"/>
      <c r="AD29" s="220">
        <f>AB29+SUM(D29:T29)</f>
        <v>11932000</v>
      </c>
    </row>
    <row r="30" spans="1:30" ht="20.25" customHeight="1">
      <c r="A30" s="99" t="s">
        <v>246</v>
      </c>
      <c r="C30" s="124"/>
      <c r="D30" s="91"/>
      <c r="E30" s="124"/>
      <c r="F30" s="91"/>
      <c r="G30" s="124"/>
      <c r="H30" s="91"/>
      <c r="I30" s="124"/>
      <c r="J30" s="91"/>
      <c r="K30" s="124"/>
      <c r="L30" s="91"/>
      <c r="M30" s="123"/>
      <c r="N30" s="91"/>
      <c r="O30" s="124"/>
      <c r="P30" s="91"/>
      <c r="Q30" s="124"/>
      <c r="R30" s="91"/>
      <c r="S30" s="111"/>
      <c r="T30" s="113"/>
      <c r="U30" s="124"/>
      <c r="V30" s="91"/>
      <c r="W30" s="124"/>
      <c r="X30" s="91"/>
      <c r="Y30" s="124"/>
      <c r="AA30" s="124"/>
      <c r="AB30" s="91"/>
      <c r="AC30" s="124"/>
      <c r="AD30" s="91"/>
    </row>
    <row r="31" spans="1:30" s="136" customFormat="1" ht="20.25" customHeight="1">
      <c r="A31" s="136" t="s">
        <v>207</v>
      </c>
      <c r="B31" s="160">
        <v>23</v>
      </c>
      <c r="C31" s="160"/>
      <c r="D31" s="109">
        <v>0</v>
      </c>
      <c r="E31" s="203"/>
      <c r="F31" s="109">
        <v>0</v>
      </c>
      <c r="G31" s="38"/>
      <c r="H31" s="109">
        <v>0</v>
      </c>
      <c r="I31" s="26"/>
      <c r="J31" s="109">
        <v>0</v>
      </c>
      <c r="K31" s="134"/>
      <c r="L31" s="109">
        <v>0</v>
      </c>
      <c r="M31" s="134"/>
      <c r="N31" s="109">
        <v>0</v>
      </c>
      <c r="O31" s="134"/>
      <c r="P31" s="26">
        <v>-591762</v>
      </c>
      <c r="Q31" s="134"/>
      <c r="R31" s="109">
        <v>0</v>
      </c>
      <c r="S31" s="109"/>
      <c r="T31" s="109">
        <v>0</v>
      </c>
      <c r="U31" s="134"/>
      <c r="V31" s="109">
        <v>0</v>
      </c>
      <c r="W31" s="134"/>
      <c r="X31" s="19">
        <v>0</v>
      </c>
      <c r="Y31" s="134"/>
      <c r="Z31" s="109">
        <v>0</v>
      </c>
      <c r="AA31" s="134"/>
      <c r="AB31" s="19">
        <f>SUM(V31:AA31)</f>
        <v>0</v>
      </c>
      <c r="AC31" s="134"/>
      <c r="AD31" s="199">
        <f>AB31+SUM(D31:T31)</f>
        <v>-591762</v>
      </c>
    </row>
    <row r="32" spans="1:30" ht="20.25" customHeight="1">
      <c r="A32" s="99" t="s">
        <v>200</v>
      </c>
      <c r="B32" s="39"/>
      <c r="C32" s="39"/>
      <c r="D32" s="41">
        <v>0</v>
      </c>
      <c r="E32" s="90"/>
      <c r="F32" s="41">
        <v>0</v>
      </c>
      <c r="G32" s="114"/>
      <c r="H32" s="41">
        <v>0</v>
      </c>
      <c r="I32" s="113"/>
      <c r="J32" s="41">
        <v>0</v>
      </c>
      <c r="K32" s="91"/>
      <c r="L32" s="41">
        <v>0</v>
      </c>
      <c r="M32" s="91"/>
      <c r="N32" s="41">
        <v>0</v>
      </c>
      <c r="O32" s="91"/>
      <c r="P32" s="141">
        <v>66340</v>
      </c>
      <c r="Q32" s="91"/>
      <c r="R32" s="41">
        <v>0</v>
      </c>
      <c r="S32" s="225"/>
      <c r="T32" s="41">
        <v>0</v>
      </c>
      <c r="U32" s="91"/>
      <c r="V32" s="41">
        <v>0</v>
      </c>
      <c r="W32" s="91"/>
      <c r="X32" s="41">
        <v>0</v>
      </c>
      <c r="Y32" s="91"/>
      <c r="Z32" s="108">
        <v>-66340</v>
      </c>
      <c r="AA32" s="91"/>
      <c r="AB32" s="19">
        <f>SUM(V32:AA32)</f>
        <v>-66340</v>
      </c>
      <c r="AC32" s="91"/>
      <c r="AD32" s="220">
        <f>AB32+SUM(D32:T32)</f>
        <v>0</v>
      </c>
    </row>
    <row r="33" spans="1:30" s="50" customFormat="1" ht="20.25" customHeight="1" thickBot="1">
      <c r="A33" s="50" t="s">
        <v>221</v>
      </c>
      <c r="D33" s="125">
        <f>+D14+D22+D28+SUM(D29:D32)</f>
        <v>8413569</v>
      </c>
      <c r="E33" s="126"/>
      <c r="F33" s="125">
        <f>+F14+F22+F28+SUM(F29:F32)</f>
        <v>55113998</v>
      </c>
      <c r="G33" s="103"/>
      <c r="H33" s="125">
        <f>+H14+H22+H28+SUM(H29:H32)</f>
        <v>490423</v>
      </c>
      <c r="I33" s="103"/>
      <c r="J33" s="125">
        <f>+J14+J22+J28+SUM(J29:J32)</f>
        <v>3470021</v>
      </c>
      <c r="K33" s="42"/>
      <c r="L33" s="125">
        <f>+L14+L22+L28+SUM(L29:L32)</f>
        <v>929166</v>
      </c>
      <c r="M33" s="42"/>
      <c r="N33" s="125">
        <f>+N14+N22+N28+SUM(N29:N32)</f>
        <v>3666565</v>
      </c>
      <c r="O33" s="42"/>
      <c r="P33" s="125">
        <f>+P14+P22+P28+SUM(P29:P32)</f>
        <v>45651693</v>
      </c>
      <c r="Q33" s="42"/>
      <c r="R33" s="125">
        <f>+R14+R22+R28+SUM(R29:R32)</f>
        <v>-3666565</v>
      </c>
      <c r="S33" s="225"/>
      <c r="T33" s="125">
        <f>+T14+T22+T28+SUM(T29:T32)</f>
        <v>26932000</v>
      </c>
      <c r="U33" s="126"/>
      <c r="V33" s="125">
        <f>+V14+V22+V28+SUM(V29:V32)</f>
        <v>-1497</v>
      </c>
      <c r="W33" s="42"/>
      <c r="X33" s="125">
        <f>+X14+X22+X28+SUM(X29:X32)</f>
        <v>418967</v>
      </c>
      <c r="Y33" s="42"/>
      <c r="Z33" s="125">
        <f>+Z14+Z22+Z28+SUM(Z29:Z32)</f>
        <v>9618597</v>
      </c>
      <c r="AA33" s="42"/>
      <c r="AB33" s="125">
        <f>+AB14+AB22+AB28+SUM(AB29:AB32)</f>
        <v>10036067</v>
      </c>
      <c r="AC33" s="126"/>
      <c r="AD33" s="125">
        <f>+AD14+AD22+AD28+SUM(AD29:AD32)</f>
        <v>151036937</v>
      </c>
    </row>
    <row r="34" spans="1:30" ht="20.25" customHeight="1" thickTop="1"/>
  </sheetData>
  <mergeCells count="3">
    <mergeCell ref="V6:AB6"/>
    <mergeCell ref="D5:AD5"/>
    <mergeCell ref="L6:P6"/>
  </mergeCells>
  <pageMargins left="0.7" right="0.7" top="0.48" bottom="0.5" header="0.5" footer="0.5"/>
  <pageSetup paperSize="9" scale="51" firstPageNumber="16" fitToHeight="0" orientation="landscape" useFirstPageNumber="1" r:id="rId1"/>
  <headerFooter>
    <oddFooter>&amp;L&amp;13  The accompanying notes are an integral part of these financial statements.&amp;12
&amp;C&amp;14&amp;P</oddFooter>
  </headerFooter>
  <ignoredErrors>
    <ignoredError sqref="AD2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768B-D35B-40BD-AF51-8E35CB711374}">
  <sheetPr>
    <pageSetUpPr fitToPage="1"/>
  </sheetPr>
  <dimension ref="A1:AD30"/>
  <sheetViews>
    <sheetView view="pageBreakPreview" topLeftCell="H13" zoomScale="80" zoomScaleNormal="85" zoomScaleSheetLayoutView="80" workbookViewId="0">
      <selection activeCell="V10" sqref="V10"/>
    </sheetView>
  </sheetViews>
  <sheetFormatPr defaultColWidth="9.1796875" defaultRowHeight="20.25" customHeight="1"/>
  <cols>
    <col min="1" max="1" width="55.54296875" style="99" customWidth="1"/>
    <col min="2" max="2" width="7.453125" style="99" customWidth="1"/>
    <col min="3" max="3" width="1.54296875" style="99" customWidth="1"/>
    <col min="4" max="4" width="13.6328125" style="99" customWidth="1"/>
    <col min="5" max="5" width="1.453125" style="99" customWidth="1"/>
    <col min="6" max="6" width="13" style="99" customWidth="1"/>
    <col min="7" max="7" width="1.453125" style="99" customWidth="1"/>
    <col min="8" max="8" width="14.81640625" style="99" customWidth="1"/>
    <col min="9" max="9" width="1.453125" style="99" customWidth="1"/>
    <col min="10" max="10" width="11.453125" style="99" customWidth="1"/>
    <col min="11" max="11" width="1.453125" style="99" customWidth="1"/>
    <col min="12" max="12" width="9.90625" style="99" customWidth="1"/>
    <col min="13" max="13" width="1.453125" style="99" customWidth="1"/>
    <col min="14" max="14" width="11.81640625" style="99" customWidth="1"/>
    <col min="15" max="15" width="1.453125" style="99" customWidth="1"/>
    <col min="16" max="16" width="14.81640625" style="99" customWidth="1"/>
    <col min="17" max="17" width="1.453125" style="99" customWidth="1"/>
    <col min="18" max="18" width="12.08984375" style="99" customWidth="1"/>
    <col min="19" max="19" width="1.1796875" style="136" customWidth="1"/>
    <col min="20" max="20" width="12.54296875" style="99" customWidth="1"/>
    <col min="21" max="21" width="1.453125" style="99" customWidth="1"/>
    <col min="22" max="22" width="10.26953125" style="99" customWidth="1"/>
    <col min="23" max="23" width="1.453125" style="99" customWidth="1"/>
    <col min="24" max="24" width="10.81640625" style="99" customWidth="1"/>
    <col min="25" max="25" width="1.453125" style="99" customWidth="1"/>
    <col min="26" max="26" width="11.81640625" style="99" customWidth="1"/>
    <col min="27" max="27" width="1.453125" style="99" customWidth="1"/>
    <col min="28" max="28" width="14.1796875" style="99" customWidth="1"/>
    <col min="29" max="29" width="1.54296875" style="99" customWidth="1"/>
    <col min="30" max="30" width="14" style="99" customWidth="1"/>
    <col min="31" max="16384" width="9.1796875" style="99"/>
  </cols>
  <sheetData>
    <row r="1" spans="1:30" ht="20.25" customHeight="1">
      <c r="A1" s="50" t="s">
        <v>109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22"/>
      <c r="V1" s="50"/>
      <c r="W1" s="50"/>
      <c r="X1" s="50"/>
      <c r="Y1" s="50"/>
      <c r="Z1" s="50"/>
      <c r="AA1" s="50"/>
    </row>
    <row r="2" spans="1:30" ht="20.25" customHeight="1">
      <c r="A2" s="50" t="s">
        <v>110</v>
      </c>
      <c r="B2" s="50"/>
      <c r="C2" s="50"/>
    </row>
    <row r="3" spans="1:30" ht="20.25" customHeight="1">
      <c r="A3" s="161" t="s">
        <v>111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223"/>
      <c r="V3" s="161"/>
      <c r="W3" s="161"/>
      <c r="X3" s="161"/>
      <c r="Y3" s="161"/>
      <c r="Z3" s="161"/>
      <c r="AA3" s="161"/>
    </row>
    <row r="4" spans="1:30" ht="20.25" customHeight="1">
      <c r="A4" s="119"/>
      <c r="B4" s="119"/>
      <c r="C4" s="119"/>
      <c r="AD4" s="97" t="s">
        <v>3</v>
      </c>
    </row>
    <row r="5" spans="1:30" ht="20.25" customHeight="1">
      <c r="A5" s="120"/>
      <c r="B5" s="120"/>
      <c r="C5" s="120"/>
      <c r="D5" s="241" t="s">
        <v>158</v>
      </c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0" ht="20.25" customHeight="1">
      <c r="A6" s="120"/>
      <c r="B6" s="120"/>
      <c r="C6" s="120"/>
      <c r="D6" s="98"/>
      <c r="E6" s="98"/>
      <c r="F6" s="98"/>
      <c r="G6" s="98"/>
      <c r="H6" s="98"/>
      <c r="I6" s="98"/>
      <c r="J6" s="98"/>
      <c r="K6" s="98"/>
      <c r="L6" s="242" t="s">
        <v>72</v>
      </c>
      <c r="M6" s="242"/>
      <c r="N6" s="242"/>
      <c r="O6" s="242"/>
      <c r="P6" s="242"/>
      <c r="Q6" s="98"/>
      <c r="R6" s="98"/>
      <c r="S6" s="224"/>
      <c r="U6" s="98"/>
      <c r="V6" s="242" t="s">
        <v>277</v>
      </c>
      <c r="W6" s="242"/>
      <c r="X6" s="242"/>
      <c r="Y6" s="242"/>
      <c r="Z6" s="242"/>
      <c r="AA6" s="242"/>
      <c r="AB6" s="242"/>
      <c r="AC6" s="98"/>
      <c r="AD6" s="98"/>
    </row>
    <row r="7" spans="1:30" ht="20.25" customHeight="1">
      <c r="A7" s="120"/>
      <c r="B7" s="120"/>
      <c r="C7" s="120"/>
      <c r="D7" s="98"/>
      <c r="E7" s="98"/>
      <c r="F7" s="98"/>
      <c r="G7" s="98"/>
      <c r="H7" s="100" t="s">
        <v>350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224"/>
      <c r="U7" s="98"/>
      <c r="V7" s="100"/>
      <c r="W7" s="100"/>
      <c r="X7" s="100"/>
      <c r="Y7" s="100"/>
      <c r="Z7" s="100"/>
      <c r="AA7" s="100"/>
      <c r="AB7" s="100"/>
      <c r="AC7" s="98"/>
      <c r="AD7" s="98"/>
    </row>
    <row r="8" spans="1:30" ht="20.25" customHeight="1">
      <c r="A8" s="120"/>
      <c r="B8" s="120"/>
      <c r="C8" s="120"/>
      <c r="D8" s="98"/>
      <c r="E8" s="98"/>
      <c r="F8" s="98"/>
      <c r="G8" s="98"/>
      <c r="H8" s="100" t="s">
        <v>346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224"/>
      <c r="U8" s="98"/>
      <c r="V8" s="100"/>
      <c r="W8" s="100"/>
      <c r="X8" s="100"/>
      <c r="Y8" s="100"/>
      <c r="Z8" s="100"/>
      <c r="AA8" s="100"/>
      <c r="AB8" s="100" t="s">
        <v>114</v>
      </c>
      <c r="AC8" s="98"/>
      <c r="AD8" s="98"/>
    </row>
    <row r="9" spans="1:30" ht="20.25" customHeight="1">
      <c r="D9" s="100" t="s">
        <v>115</v>
      </c>
      <c r="E9" s="100"/>
      <c r="F9" s="100" t="s">
        <v>69</v>
      </c>
      <c r="H9" s="100" t="s">
        <v>348</v>
      </c>
      <c r="I9" s="100"/>
      <c r="K9" s="100"/>
      <c r="M9" s="100"/>
      <c r="N9" s="100" t="s">
        <v>231</v>
      </c>
      <c r="O9" s="100"/>
      <c r="P9" s="100" t="s">
        <v>118</v>
      </c>
      <c r="Q9" s="100"/>
      <c r="R9" s="100"/>
      <c r="S9" s="192"/>
      <c r="T9" s="100" t="s">
        <v>119</v>
      </c>
      <c r="U9" s="100"/>
      <c r="V9" s="100" t="s">
        <v>338</v>
      </c>
      <c r="W9" s="100"/>
      <c r="X9" s="100"/>
      <c r="Y9" s="100"/>
      <c r="Z9" s="100"/>
      <c r="AA9" s="100"/>
      <c r="AB9" s="100" t="s">
        <v>363</v>
      </c>
      <c r="AC9" s="100"/>
      <c r="AD9" s="100" t="s">
        <v>301</v>
      </c>
    </row>
    <row r="10" spans="1:30" ht="20.25" customHeight="1">
      <c r="D10" s="100" t="s">
        <v>121</v>
      </c>
      <c r="E10" s="100"/>
      <c r="F10" s="100" t="s">
        <v>159</v>
      </c>
      <c r="G10" s="100"/>
      <c r="H10" s="100" t="s">
        <v>349</v>
      </c>
      <c r="I10" s="100"/>
      <c r="J10" s="100" t="s">
        <v>123</v>
      </c>
      <c r="K10" s="100"/>
      <c r="L10" s="100" t="s">
        <v>125</v>
      </c>
      <c r="M10" s="100"/>
      <c r="N10" s="100" t="s">
        <v>232</v>
      </c>
      <c r="O10" s="100"/>
      <c r="P10" s="100" t="s">
        <v>126</v>
      </c>
      <c r="Q10" s="100"/>
      <c r="R10" s="100" t="s">
        <v>127</v>
      </c>
      <c r="S10" s="192"/>
      <c r="T10" s="100" t="s">
        <v>160</v>
      </c>
      <c r="U10" s="100"/>
      <c r="V10" s="100" t="s">
        <v>135</v>
      </c>
      <c r="W10" s="100"/>
      <c r="X10" s="100" t="s">
        <v>340</v>
      </c>
      <c r="Y10" s="100"/>
      <c r="Z10" s="100" t="s">
        <v>343</v>
      </c>
      <c r="AA10" s="100"/>
      <c r="AB10" s="100" t="s">
        <v>364</v>
      </c>
      <c r="AC10" s="100"/>
      <c r="AD10" s="100" t="s">
        <v>302</v>
      </c>
    </row>
    <row r="11" spans="1:30" ht="20.25" customHeight="1">
      <c r="B11" s="39" t="s">
        <v>10</v>
      </c>
      <c r="C11" s="101"/>
      <c r="D11" s="102" t="s">
        <v>130</v>
      </c>
      <c r="E11" s="100"/>
      <c r="F11" s="102" t="s">
        <v>131</v>
      </c>
      <c r="G11" s="100"/>
      <c r="H11" s="102" t="s">
        <v>124</v>
      </c>
      <c r="I11" s="100"/>
      <c r="J11" s="102" t="s">
        <v>132</v>
      </c>
      <c r="K11" s="100"/>
      <c r="L11" s="102" t="s">
        <v>133</v>
      </c>
      <c r="M11" s="100"/>
      <c r="N11" s="102" t="s">
        <v>131</v>
      </c>
      <c r="O11" s="100"/>
      <c r="P11" s="102" t="s">
        <v>134</v>
      </c>
      <c r="Q11" s="100"/>
      <c r="R11" s="102" t="s">
        <v>131</v>
      </c>
      <c r="S11" s="192"/>
      <c r="T11" s="102" t="s">
        <v>161</v>
      </c>
      <c r="U11" s="100"/>
      <c r="V11" s="102" t="s">
        <v>351</v>
      </c>
      <c r="W11" s="100"/>
      <c r="X11" s="102" t="s">
        <v>133</v>
      </c>
      <c r="Y11" s="100"/>
      <c r="Z11" s="102" t="s">
        <v>133</v>
      </c>
      <c r="AA11" s="100"/>
      <c r="AB11" s="102" t="s">
        <v>136</v>
      </c>
      <c r="AC11" s="100"/>
      <c r="AD11" s="102" t="s">
        <v>139</v>
      </c>
    </row>
    <row r="12" spans="1:30" ht="20.25" customHeight="1">
      <c r="A12" s="50"/>
      <c r="B12" s="50"/>
      <c r="C12" s="50"/>
      <c r="D12" s="105"/>
      <c r="E12" s="105"/>
      <c r="F12" s="105"/>
      <c r="G12" s="105"/>
      <c r="H12" s="38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1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</row>
    <row r="13" spans="1:30" ht="20.25" customHeight="1">
      <c r="A13" s="50" t="s">
        <v>265</v>
      </c>
      <c r="B13" s="50"/>
      <c r="C13" s="50"/>
      <c r="H13" s="38"/>
    </row>
    <row r="14" spans="1:30" s="50" customFormat="1" ht="20.25" customHeight="1">
      <c r="A14" s="50" t="s">
        <v>266</v>
      </c>
      <c r="D14" s="29">
        <v>8413569</v>
      </c>
      <c r="E14" s="29"/>
      <c r="F14" s="29">
        <v>55113998</v>
      </c>
      <c r="G14" s="29"/>
      <c r="H14" s="29">
        <v>490423</v>
      </c>
      <c r="I14" s="29"/>
      <c r="J14" s="29">
        <v>3470021</v>
      </c>
      <c r="K14" s="29"/>
      <c r="L14" s="29">
        <v>929166</v>
      </c>
      <c r="M14" s="29"/>
      <c r="N14" s="29">
        <v>3666565</v>
      </c>
      <c r="O14" s="29"/>
      <c r="P14" s="29">
        <v>45651693</v>
      </c>
      <c r="Q14" s="29"/>
      <c r="R14" s="29">
        <v>-3666565</v>
      </c>
      <c r="S14" s="123"/>
      <c r="T14" s="29">
        <v>26932000</v>
      </c>
      <c r="U14" s="29"/>
      <c r="V14" s="29">
        <v>-1497</v>
      </c>
      <c r="W14" s="29"/>
      <c r="X14" s="29">
        <v>418967</v>
      </c>
      <c r="Y14" s="29"/>
      <c r="Z14" s="29">
        <v>9618597</v>
      </c>
      <c r="AA14" s="29"/>
      <c r="AB14" s="29">
        <f>SUM(V14:AA14)</f>
        <v>10036067</v>
      </c>
      <c r="AC14" s="29"/>
      <c r="AD14" s="29">
        <f>AB14+SUM(D14:T14)</f>
        <v>151036937</v>
      </c>
    </row>
    <row r="15" spans="1:30" ht="20.25" customHeight="1">
      <c r="A15" s="50" t="s">
        <v>140</v>
      </c>
      <c r="B15" s="50"/>
      <c r="C15" s="50"/>
      <c r="D15" s="113"/>
      <c r="E15" s="90"/>
      <c r="F15" s="113"/>
      <c r="G15" s="114"/>
      <c r="H15" s="114"/>
      <c r="I15" s="113"/>
      <c r="J15" s="114"/>
      <c r="K15" s="91"/>
      <c r="L15" s="113"/>
      <c r="M15" s="91"/>
      <c r="N15" s="113"/>
      <c r="O15" s="91"/>
      <c r="P15" s="113"/>
      <c r="Q15" s="91"/>
      <c r="R15" s="91"/>
      <c r="S15" s="111"/>
      <c r="T15" s="50"/>
      <c r="U15" s="91"/>
      <c r="V15" s="91"/>
      <c r="W15" s="91"/>
      <c r="X15" s="91"/>
      <c r="Y15" s="91"/>
      <c r="Z15" s="113"/>
      <c r="AA15" s="91"/>
      <c r="AB15" s="113"/>
      <c r="AC15" s="91"/>
      <c r="AD15" s="113"/>
    </row>
    <row r="16" spans="1:30" ht="20.25" customHeight="1">
      <c r="A16" s="104" t="s">
        <v>162</v>
      </c>
      <c r="B16" s="50"/>
      <c r="C16" s="50"/>
      <c r="D16" s="113"/>
      <c r="E16" s="90"/>
      <c r="F16" s="113"/>
      <c r="G16" s="114"/>
      <c r="H16" s="114"/>
      <c r="I16" s="113"/>
      <c r="J16" s="114"/>
      <c r="K16" s="91"/>
      <c r="L16" s="113"/>
      <c r="M16" s="91"/>
      <c r="N16" s="113"/>
      <c r="O16" s="91"/>
      <c r="P16" s="113"/>
      <c r="Q16" s="91"/>
      <c r="R16" s="91"/>
      <c r="S16" s="111"/>
      <c r="T16" s="50"/>
      <c r="U16" s="91"/>
      <c r="V16" s="91"/>
      <c r="W16" s="91"/>
      <c r="X16" s="91"/>
      <c r="Y16" s="91"/>
      <c r="Z16" s="113"/>
      <c r="AA16" s="91"/>
      <c r="AB16" s="113"/>
      <c r="AC16" s="91"/>
      <c r="AD16" s="113"/>
    </row>
    <row r="17" spans="1:30" ht="20.25" customHeight="1">
      <c r="A17" s="99" t="s">
        <v>163</v>
      </c>
      <c r="B17" s="39">
        <v>29</v>
      </c>
      <c r="C17" s="39"/>
      <c r="D17" s="108">
        <v>0</v>
      </c>
      <c r="E17" s="106"/>
      <c r="F17" s="108">
        <v>0</v>
      </c>
      <c r="G17" s="108"/>
      <c r="H17" s="108">
        <v>0</v>
      </c>
      <c r="I17" s="108"/>
      <c r="J17" s="108">
        <v>0</v>
      </c>
      <c r="K17" s="108"/>
      <c r="L17" s="108">
        <v>0</v>
      </c>
      <c r="M17" s="108"/>
      <c r="N17" s="108">
        <v>0</v>
      </c>
      <c r="O17" s="108"/>
      <c r="P17" s="108">
        <v>-3709377</v>
      </c>
      <c r="Q17" s="108"/>
      <c r="R17" s="108">
        <v>0</v>
      </c>
      <c r="S17" s="109"/>
      <c r="T17" s="108">
        <v>0</v>
      </c>
      <c r="U17" s="84"/>
      <c r="V17" s="108">
        <v>0</v>
      </c>
      <c r="W17" s="180"/>
      <c r="X17" s="154">
        <v>0</v>
      </c>
      <c r="Y17" s="84"/>
      <c r="Z17" s="108">
        <v>0</v>
      </c>
      <c r="AA17" s="108"/>
      <c r="AB17" s="220">
        <f>SUM(V17:AA17)</f>
        <v>0</v>
      </c>
      <c r="AC17" s="84"/>
      <c r="AD17" s="220">
        <f>AB17+SUM(D17:T17)</f>
        <v>-3709377</v>
      </c>
    </row>
    <row r="18" spans="1:30" s="50" customFormat="1" ht="20.25" customHeight="1">
      <c r="A18" s="104" t="s">
        <v>164</v>
      </c>
      <c r="D18" s="121">
        <f>SUM(D17:D17)</f>
        <v>0</v>
      </c>
      <c r="E18" s="90"/>
      <c r="F18" s="121">
        <f>SUM(F17:F17)</f>
        <v>0</v>
      </c>
      <c r="G18" s="113"/>
      <c r="H18" s="121">
        <f>SUM(H17:H17)</f>
        <v>0</v>
      </c>
      <c r="I18" s="113"/>
      <c r="J18" s="121">
        <f>SUM(J17:J17)</f>
        <v>0</v>
      </c>
      <c r="K18" s="91"/>
      <c r="L18" s="121">
        <f>SUM(L17:L17)</f>
        <v>0</v>
      </c>
      <c r="M18" s="91"/>
      <c r="N18" s="121">
        <f>SUM(N17:N17)</f>
        <v>0</v>
      </c>
      <c r="O18" s="91"/>
      <c r="P18" s="121">
        <f>SUM(P17:P17)</f>
        <v>-3709377</v>
      </c>
      <c r="Q18" s="91"/>
      <c r="R18" s="121">
        <f>SUM(R17:R17)</f>
        <v>0</v>
      </c>
      <c r="S18" s="225"/>
      <c r="T18" s="121">
        <f>SUM(T17:T17)</f>
        <v>0</v>
      </c>
      <c r="U18" s="111"/>
      <c r="V18" s="121">
        <f>SUM(V17:V17)</f>
        <v>0</v>
      </c>
      <c r="W18" s="91"/>
      <c r="X18" s="121">
        <f>SUM(X17:X17)</f>
        <v>0</v>
      </c>
      <c r="Y18" s="91"/>
      <c r="Z18" s="121">
        <f>SUM(Z17:Z17)</f>
        <v>0</v>
      </c>
      <c r="AA18" s="91"/>
      <c r="AB18" s="121">
        <f>SUM(AB17:AB17)</f>
        <v>0</v>
      </c>
      <c r="AC18" s="91"/>
      <c r="AD18" s="121">
        <f>SUM(AD17:AD17)</f>
        <v>-3709377</v>
      </c>
    </row>
    <row r="19" spans="1:30" s="50" customFormat="1" ht="20.25" customHeight="1">
      <c r="A19" s="50" t="s">
        <v>249</v>
      </c>
      <c r="D19" s="40">
        <f>D18</f>
        <v>0</v>
      </c>
      <c r="E19" s="122"/>
      <c r="F19" s="40">
        <f>F18</f>
        <v>0</v>
      </c>
      <c r="G19" s="113"/>
      <c r="H19" s="40">
        <f>H18</f>
        <v>0</v>
      </c>
      <c r="I19" s="113"/>
      <c r="J19" s="40">
        <f>J18</f>
        <v>0</v>
      </c>
      <c r="K19" s="91"/>
      <c r="L19" s="40">
        <f>L18</f>
        <v>0</v>
      </c>
      <c r="M19" s="91"/>
      <c r="N19" s="40">
        <f>N18</f>
        <v>0</v>
      </c>
      <c r="O19" s="91"/>
      <c r="P19" s="40">
        <f>P18</f>
        <v>-3709377</v>
      </c>
      <c r="Q19" s="91"/>
      <c r="R19" s="40">
        <f>R18</f>
        <v>0</v>
      </c>
      <c r="S19" s="225"/>
      <c r="T19" s="40">
        <f>T18</f>
        <v>0</v>
      </c>
      <c r="U19" s="122"/>
      <c r="V19" s="40">
        <f>V18</f>
        <v>0</v>
      </c>
      <c r="W19" s="91"/>
      <c r="X19" s="40">
        <f>X18</f>
        <v>0</v>
      </c>
      <c r="Y19" s="91"/>
      <c r="Z19" s="40">
        <f>Z18</f>
        <v>0</v>
      </c>
      <c r="AA19" s="91"/>
      <c r="AB19" s="40">
        <f>AB18</f>
        <v>0</v>
      </c>
      <c r="AC19" s="122"/>
      <c r="AD19" s="40">
        <f>AD18</f>
        <v>-3709377</v>
      </c>
    </row>
    <row r="20" spans="1:30" ht="20.25" customHeight="1">
      <c r="A20" s="50" t="s">
        <v>154</v>
      </c>
      <c r="B20" s="50"/>
      <c r="C20" s="50"/>
      <c r="D20" s="38"/>
      <c r="E20" s="135"/>
      <c r="F20" s="38"/>
      <c r="G20" s="38"/>
      <c r="H20" s="38"/>
      <c r="I20" s="38"/>
      <c r="J20" s="38"/>
      <c r="K20" s="83"/>
      <c r="L20" s="38"/>
      <c r="M20" s="83"/>
      <c r="N20" s="26"/>
      <c r="O20" s="83"/>
      <c r="P20" s="26"/>
      <c r="Q20" s="83"/>
      <c r="R20" s="83"/>
      <c r="S20" s="226"/>
      <c r="T20" s="38"/>
      <c r="U20" s="135"/>
      <c r="V20" s="38"/>
      <c r="W20" s="83"/>
      <c r="X20" s="38"/>
      <c r="Y20" s="83"/>
      <c r="Z20" s="38"/>
      <c r="AA20" s="83"/>
      <c r="AB20" s="38"/>
      <c r="AC20" s="135"/>
      <c r="AD20" s="26"/>
    </row>
    <row r="21" spans="1:30" ht="20.25" customHeight="1">
      <c r="A21" s="99" t="s">
        <v>155</v>
      </c>
      <c r="D21" s="108">
        <v>0</v>
      </c>
      <c r="E21" s="108"/>
      <c r="F21" s="108">
        <v>0</v>
      </c>
      <c r="G21" s="108"/>
      <c r="H21" s="108">
        <v>0</v>
      </c>
      <c r="I21" s="108"/>
      <c r="J21" s="108">
        <v>0</v>
      </c>
      <c r="K21" s="108"/>
      <c r="L21" s="108">
        <v>0</v>
      </c>
      <c r="M21" s="83"/>
      <c r="N21" s="108">
        <v>0</v>
      </c>
      <c r="O21" s="83"/>
      <c r="P21" s="108">
        <v>9254217</v>
      </c>
      <c r="Q21" s="83"/>
      <c r="R21" s="108">
        <v>0</v>
      </c>
      <c r="S21" s="109"/>
      <c r="T21" s="108">
        <v>0</v>
      </c>
      <c r="U21" s="135"/>
      <c r="V21" s="108">
        <v>0</v>
      </c>
      <c r="W21" s="83"/>
      <c r="X21" s="108">
        <v>0</v>
      </c>
      <c r="Y21" s="83"/>
      <c r="Z21" s="108">
        <v>0</v>
      </c>
      <c r="AA21" s="83"/>
      <c r="AB21" s="220">
        <f>SUM(V21:AA21)</f>
        <v>0</v>
      </c>
      <c r="AC21" s="135"/>
      <c r="AD21" s="220">
        <f>AB21+SUM(D21:T21)</f>
        <v>9254217</v>
      </c>
    </row>
    <row r="22" spans="1:30" ht="20.25" customHeight="1">
      <c r="A22" s="99" t="s">
        <v>156</v>
      </c>
      <c r="B22" s="50"/>
      <c r="C22" s="50"/>
      <c r="D22" s="108"/>
      <c r="E22" s="108"/>
      <c r="F22" s="108"/>
      <c r="G22" s="108"/>
      <c r="H22" s="108"/>
      <c r="I22" s="108"/>
      <c r="J22" s="108"/>
      <c r="K22" s="108"/>
      <c r="L22" s="108"/>
      <c r="M22" s="83"/>
      <c r="N22" s="108"/>
      <c r="O22" s="83"/>
      <c r="P22" s="108"/>
      <c r="Q22" s="83"/>
      <c r="R22" s="108"/>
      <c r="S22" s="109"/>
      <c r="T22" s="108"/>
      <c r="U22" s="135"/>
      <c r="V22" s="108"/>
      <c r="W22" s="83"/>
      <c r="X22" s="108"/>
      <c r="Y22" s="83"/>
      <c r="Z22" s="108"/>
      <c r="AA22" s="83"/>
      <c r="AB22" s="108"/>
      <c r="AC22" s="135"/>
      <c r="AD22" s="199"/>
    </row>
    <row r="23" spans="1:30" ht="20.25" customHeight="1">
      <c r="A23" s="99" t="s">
        <v>331</v>
      </c>
      <c r="B23" s="39"/>
      <c r="D23" s="108">
        <v>0</v>
      </c>
      <c r="E23" s="108"/>
      <c r="F23" s="108">
        <v>0</v>
      </c>
      <c r="G23" s="108"/>
      <c r="H23" s="108">
        <v>0</v>
      </c>
      <c r="I23" s="108"/>
      <c r="J23" s="108">
        <v>0</v>
      </c>
      <c r="K23" s="108"/>
      <c r="L23" s="108">
        <v>0</v>
      </c>
      <c r="M23" s="83"/>
      <c r="N23" s="108">
        <v>0</v>
      </c>
      <c r="O23" s="83"/>
      <c r="P23" s="108">
        <v>375516</v>
      </c>
      <c r="Q23" s="83"/>
      <c r="R23" s="108">
        <v>0</v>
      </c>
      <c r="S23" s="109"/>
      <c r="T23" s="108">
        <v>0</v>
      </c>
      <c r="U23" s="135"/>
      <c r="V23" s="108">
        <v>0</v>
      </c>
      <c r="W23" s="83"/>
      <c r="X23" s="108">
        <v>0</v>
      </c>
      <c r="Y23" s="83"/>
      <c r="Z23" s="108">
        <v>0</v>
      </c>
      <c r="AA23" s="83"/>
      <c r="AB23" s="220">
        <f>SUM(V23:AA23)</f>
        <v>0</v>
      </c>
      <c r="AC23" s="135"/>
      <c r="AD23" s="220">
        <f>AB23+SUM(D23:T23)</f>
        <v>375516</v>
      </c>
    </row>
    <row r="24" spans="1:30" ht="20.25" customHeight="1">
      <c r="A24" s="99" t="s">
        <v>157</v>
      </c>
      <c r="D24" s="107">
        <v>0</v>
      </c>
      <c r="E24" s="84"/>
      <c r="F24" s="107">
        <v>0</v>
      </c>
      <c r="G24" s="84"/>
      <c r="H24" s="107">
        <v>0</v>
      </c>
      <c r="I24" s="84"/>
      <c r="J24" s="107">
        <v>0</v>
      </c>
      <c r="K24" s="84"/>
      <c r="L24" s="107">
        <v>0</v>
      </c>
      <c r="M24" s="84"/>
      <c r="N24" s="107">
        <v>0</v>
      </c>
      <c r="O24" s="84"/>
      <c r="P24" s="107">
        <v>0</v>
      </c>
      <c r="Q24" s="84"/>
      <c r="R24" s="107">
        <v>0</v>
      </c>
      <c r="S24" s="109"/>
      <c r="T24" s="107">
        <v>0</v>
      </c>
      <c r="U24" s="84"/>
      <c r="V24" s="107">
        <v>-2870</v>
      </c>
      <c r="W24" s="84"/>
      <c r="X24" s="107">
        <v>-57600</v>
      </c>
      <c r="Y24" s="84"/>
      <c r="Z24" s="107">
        <v>114340</v>
      </c>
      <c r="AB24" s="107">
        <f>SUM(V24:AA24)</f>
        <v>53870</v>
      </c>
      <c r="AC24" s="84"/>
      <c r="AD24" s="107">
        <f>AB24+SUM(D24:T24)</f>
        <v>53870</v>
      </c>
    </row>
    <row r="25" spans="1:30" s="50" customFormat="1" ht="20.25" customHeight="1">
      <c r="A25" s="50" t="s">
        <v>108</v>
      </c>
      <c r="D25" s="40">
        <f>SUM(D21:D24)</f>
        <v>0</v>
      </c>
      <c r="E25" s="90"/>
      <c r="F25" s="40">
        <f>SUM(F21:F24)</f>
        <v>0</v>
      </c>
      <c r="G25" s="114"/>
      <c r="H25" s="40">
        <f>SUM(H21:H24)</f>
        <v>0</v>
      </c>
      <c r="I25" s="113"/>
      <c r="J25" s="40">
        <f>SUM(J21:J24)</f>
        <v>0</v>
      </c>
      <c r="K25" s="91"/>
      <c r="L25" s="40">
        <f>SUM(L21:L24)</f>
        <v>0</v>
      </c>
      <c r="M25" s="91"/>
      <c r="N25" s="40">
        <f>SUM(N21:N24)</f>
        <v>0</v>
      </c>
      <c r="O25" s="91"/>
      <c r="P25" s="40">
        <f>SUM(P21:P24)</f>
        <v>9629733</v>
      </c>
      <c r="Q25" s="91"/>
      <c r="R25" s="40">
        <f>SUM(R21:R24)</f>
        <v>0</v>
      </c>
      <c r="S25" s="225"/>
      <c r="T25" s="40">
        <f>SUM(T21:T24)</f>
        <v>0</v>
      </c>
      <c r="U25" s="91"/>
      <c r="V25" s="40">
        <f>SUM(V21:V24)</f>
        <v>-2870</v>
      </c>
      <c r="W25" s="91"/>
      <c r="X25" s="40">
        <f>SUM(X21:X24)</f>
        <v>-57600</v>
      </c>
      <c r="Y25" s="91"/>
      <c r="Z25" s="40">
        <f>SUM(Z21:Z24)</f>
        <v>114340</v>
      </c>
      <c r="AA25" s="91"/>
      <c r="AB25" s="40">
        <f>SUM(AB21:AB24)</f>
        <v>53870</v>
      </c>
      <c r="AC25" s="91"/>
      <c r="AD25" s="40">
        <f>SUM(AD21:AD24)</f>
        <v>9683603</v>
      </c>
    </row>
    <row r="26" spans="1:30" ht="20.25" customHeight="1">
      <c r="A26" s="99" t="s">
        <v>246</v>
      </c>
      <c r="C26" s="124"/>
      <c r="D26" s="91"/>
      <c r="E26" s="124"/>
      <c r="F26" s="91"/>
      <c r="G26" s="124"/>
      <c r="H26" s="91"/>
      <c r="I26" s="124"/>
      <c r="J26" s="91"/>
      <c r="K26" s="124"/>
      <c r="L26" s="91"/>
      <c r="M26" s="123"/>
      <c r="N26" s="91"/>
      <c r="O26" s="124"/>
      <c r="P26" s="91"/>
      <c r="Q26" s="124"/>
      <c r="R26" s="91"/>
      <c r="S26" s="111"/>
      <c r="T26" s="113"/>
      <c r="U26" s="124"/>
      <c r="V26" s="91"/>
      <c r="W26" s="124"/>
      <c r="X26" s="91"/>
      <c r="Y26" s="124"/>
      <c r="AA26" s="124"/>
      <c r="AB26" s="91"/>
      <c r="AC26" s="124"/>
      <c r="AD26" s="91"/>
    </row>
    <row r="27" spans="1:30" ht="20.25" customHeight="1">
      <c r="A27" s="99" t="s">
        <v>207</v>
      </c>
      <c r="B27" s="39">
        <v>23</v>
      </c>
      <c r="C27" s="39"/>
      <c r="D27" s="108">
        <v>0</v>
      </c>
      <c r="E27" s="106"/>
      <c r="F27" s="108">
        <v>0</v>
      </c>
      <c r="G27" s="38"/>
      <c r="H27" s="108">
        <v>0</v>
      </c>
      <c r="I27" s="26"/>
      <c r="J27" s="108">
        <v>0</v>
      </c>
      <c r="K27" s="84"/>
      <c r="L27" s="108">
        <v>0</v>
      </c>
      <c r="M27" s="84"/>
      <c r="N27" s="108">
        <v>0</v>
      </c>
      <c r="O27" s="84"/>
      <c r="P27" s="108">
        <v>-1082789</v>
      </c>
      <c r="Q27" s="84"/>
      <c r="R27" s="108">
        <v>0</v>
      </c>
      <c r="S27" s="109"/>
      <c r="T27" s="108">
        <v>0</v>
      </c>
      <c r="U27" s="84"/>
      <c r="V27" s="108">
        <v>0</v>
      </c>
      <c r="W27" s="84"/>
      <c r="X27" s="19">
        <v>0</v>
      </c>
      <c r="Y27" s="134"/>
      <c r="Z27" s="108">
        <v>0</v>
      </c>
      <c r="AA27" s="84"/>
      <c r="AB27" s="19">
        <f>SUM(V27:AA27)</f>
        <v>0</v>
      </c>
      <c r="AC27" s="84"/>
      <c r="AD27" s="220">
        <f>AB27+SUM(D27:T27)</f>
        <v>-1082789</v>
      </c>
    </row>
    <row r="28" spans="1:30" ht="20.25" customHeight="1">
      <c r="A28" s="99" t="s">
        <v>200</v>
      </c>
      <c r="B28" s="39"/>
      <c r="C28" s="39"/>
      <c r="D28" s="41">
        <v>0</v>
      </c>
      <c r="E28" s="90"/>
      <c r="F28" s="41">
        <v>0</v>
      </c>
      <c r="G28" s="114"/>
      <c r="H28" s="41">
        <v>0</v>
      </c>
      <c r="I28" s="113"/>
      <c r="J28" s="41">
        <v>0</v>
      </c>
      <c r="K28" s="91"/>
      <c r="L28" s="41">
        <v>0</v>
      </c>
      <c r="M28" s="91"/>
      <c r="N28" s="41">
        <v>0</v>
      </c>
      <c r="O28" s="91"/>
      <c r="P28" s="108">
        <v>66980</v>
      </c>
      <c r="Q28" s="91"/>
      <c r="R28" s="41">
        <v>0</v>
      </c>
      <c r="S28" s="225"/>
      <c r="T28" s="41">
        <v>0</v>
      </c>
      <c r="U28" s="91"/>
      <c r="V28" s="41">
        <v>0</v>
      </c>
      <c r="W28" s="91"/>
      <c r="X28" s="41">
        <v>0</v>
      </c>
      <c r="Y28" s="91"/>
      <c r="Z28" s="108">
        <v>-66980</v>
      </c>
      <c r="AA28" s="91"/>
      <c r="AB28" s="19">
        <f>SUM(V28:AA28)</f>
        <v>-66980</v>
      </c>
      <c r="AC28" s="91"/>
      <c r="AD28" s="220">
        <f>AB28+SUM(D28:T28)</f>
        <v>0</v>
      </c>
    </row>
    <row r="29" spans="1:30" s="50" customFormat="1" ht="20.25" customHeight="1" thickBot="1">
      <c r="A29" s="50" t="s">
        <v>267</v>
      </c>
      <c r="D29" s="125">
        <f>+D14+D19+D25+SUM(D26:D28)</f>
        <v>8413569</v>
      </c>
      <c r="E29" s="126"/>
      <c r="F29" s="125">
        <f>+F14+F19+F25+SUM(F26:F28)</f>
        <v>55113998</v>
      </c>
      <c r="G29" s="103"/>
      <c r="H29" s="125">
        <f>+H14+H19+H25+SUM(H26:H28)</f>
        <v>490423</v>
      </c>
      <c r="I29" s="103"/>
      <c r="J29" s="125">
        <f>+J14+J19+J25+SUM(J26:J28)</f>
        <v>3470021</v>
      </c>
      <c r="K29" s="42"/>
      <c r="L29" s="125">
        <f>+L14+L19+L25+SUM(L26:L28)</f>
        <v>929166</v>
      </c>
      <c r="M29" s="42"/>
      <c r="N29" s="125">
        <f>+N14+N19+N25+SUM(N26:N28)</f>
        <v>3666565</v>
      </c>
      <c r="O29" s="42"/>
      <c r="P29" s="125">
        <f>+P14+P19+P25+SUM(P26:P28)</f>
        <v>50556240</v>
      </c>
      <c r="Q29" s="42"/>
      <c r="R29" s="125">
        <f>+R14+R19+R25+SUM(R26:R28)</f>
        <v>-3666565</v>
      </c>
      <c r="S29" s="225"/>
      <c r="T29" s="125">
        <f>+T14+T19+T25+SUM(T26:T28)</f>
        <v>26932000</v>
      </c>
      <c r="U29" s="126"/>
      <c r="V29" s="125">
        <f>+V14+V19+V25+SUM(V26:V28)</f>
        <v>-4367</v>
      </c>
      <c r="W29" s="42"/>
      <c r="X29" s="125">
        <f>+X14+X19+X25+SUM(X26:X28)</f>
        <v>361367</v>
      </c>
      <c r="Y29" s="42"/>
      <c r="Z29" s="125">
        <f>+Z14+Z19+Z25+SUM(Z26:Z28)</f>
        <v>9665957</v>
      </c>
      <c r="AA29" s="42"/>
      <c r="AB29" s="125">
        <f>+AB14+AB19+AB25+SUM(AB26:AB28)</f>
        <v>10022957</v>
      </c>
      <c r="AC29" s="126"/>
      <c r="AD29" s="125">
        <f>+AD14+AD19+AD25+SUM(AD26:AD28)</f>
        <v>155928374</v>
      </c>
    </row>
    <row r="30" spans="1:30" ht="20.25" customHeight="1" thickTop="1"/>
  </sheetData>
  <mergeCells count="3">
    <mergeCell ref="D5:AD5"/>
    <mergeCell ref="V6:AB6"/>
    <mergeCell ref="L6:P6"/>
  </mergeCells>
  <pageMargins left="0.7" right="0.7" top="0.48" bottom="0.5" header="0.5" footer="0.5"/>
  <pageSetup paperSize="9" scale="51" firstPageNumber="17" fitToHeight="0" orientation="landscape" useFirstPageNumber="1" r:id="rId1"/>
  <headerFooter>
    <oddFooter>&amp;L&amp;13  The accompanying notes are an integral part of these financial statements.&amp;12
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1"/>
  <sheetViews>
    <sheetView topLeftCell="A120" zoomScale="85" zoomScaleNormal="85" zoomScaleSheetLayoutView="115" workbookViewId="0">
      <selection activeCell="C138" sqref="C138"/>
    </sheetView>
  </sheetViews>
  <sheetFormatPr defaultColWidth="35" defaultRowHeight="23.25" customHeight="1"/>
  <cols>
    <col min="1" max="1" width="3.1796875" style="30" customWidth="1"/>
    <col min="2" max="2" width="44.6328125" style="30" customWidth="1"/>
    <col min="3" max="3" width="8.81640625" style="31" customWidth="1"/>
    <col min="4" max="4" width="12.54296875" style="13" customWidth="1"/>
    <col min="5" max="5" width="1" style="5" customWidth="1"/>
    <col min="6" max="6" width="12.54296875" style="13" customWidth="1"/>
    <col min="7" max="7" width="1" style="5" customWidth="1"/>
    <col min="8" max="8" width="12.54296875" style="5" customWidth="1"/>
    <col min="9" max="9" width="1" style="5" customWidth="1"/>
    <col min="10" max="10" width="14.1796875" style="5" customWidth="1"/>
    <col min="11" max="16384" width="35" style="9"/>
  </cols>
  <sheetData>
    <row r="1" spans="1:10" s="7" customFormat="1" ht="20.25" customHeight="1">
      <c r="A1" s="43" t="s">
        <v>0</v>
      </c>
      <c r="B1" s="44"/>
      <c r="C1" s="39"/>
      <c r="D1" s="45"/>
      <c r="E1" s="46"/>
      <c r="F1" s="45"/>
      <c r="G1" s="46"/>
      <c r="H1" s="45"/>
      <c r="I1" s="46"/>
      <c r="J1" s="45"/>
    </row>
    <row r="2" spans="1:10" s="131" customFormat="1" ht="20.25" customHeight="1">
      <c r="A2" s="43" t="s">
        <v>1</v>
      </c>
      <c r="B2" s="44"/>
      <c r="C2" s="39"/>
      <c r="D2" s="99"/>
      <c r="E2" s="99"/>
      <c r="F2" s="99"/>
      <c r="G2" s="99"/>
      <c r="H2" s="99"/>
      <c r="I2" s="99"/>
      <c r="J2" s="99"/>
    </row>
    <row r="3" spans="1:10" s="131" customFormat="1" ht="20.25" customHeight="1">
      <c r="A3" s="47" t="s">
        <v>166</v>
      </c>
      <c r="B3" s="140"/>
      <c r="C3" s="39"/>
      <c r="D3" s="99"/>
      <c r="E3" s="99"/>
      <c r="F3" s="99"/>
      <c r="G3" s="99"/>
      <c r="H3" s="99"/>
      <c r="I3" s="99"/>
      <c r="J3" s="99"/>
    </row>
    <row r="4" spans="1:10" ht="19.5" customHeight="1">
      <c r="A4" s="48"/>
      <c r="B4" s="48"/>
      <c r="C4" s="48"/>
      <c r="D4" s="5"/>
      <c r="F4" s="5"/>
      <c r="H4" s="238" t="s">
        <v>3</v>
      </c>
      <c r="I4" s="238"/>
      <c r="J4" s="238"/>
    </row>
    <row r="5" spans="1:10" s="131" customFormat="1" ht="21.65" customHeight="1">
      <c r="A5" s="44"/>
      <c r="B5" s="44"/>
      <c r="C5" s="39"/>
      <c r="D5" s="233" t="s">
        <v>4</v>
      </c>
      <c r="E5" s="233"/>
      <c r="F5" s="233"/>
      <c r="G5" s="18"/>
      <c r="H5" s="233" t="s">
        <v>5</v>
      </c>
      <c r="I5" s="233"/>
      <c r="J5" s="233"/>
    </row>
    <row r="6" spans="1:10" s="131" customFormat="1" ht="21.65" customHeight="1">
      <c r="A6" s="44"/>
      <c r="B6" s="44"/>
      <c r="C6" s="39"/>
      <c r="D6" s="236" t="s">
        <v>6</v>
      </c>
      <c r="E6" s="236"/>
      <c r="F6" s="236"/>
      <c r="G6" s="130"/>
      <c r="H6" s="236" t="s">
        <v>7</v>
      </c>
      <c r="I6" s="236"/>
      <c r="J6" s="236"/>
    </row>
    <row r="7" spans="1:10" s="131" customFormat="1" ht="21.65" customHeight="1">
      <c r="A7" s="44"/>
      <c r="B7" s="44"/>
      <c r="C7" s="99"/>
      <c r="D7" s="239" t="s">
        <v>83</v>
      </c>
      <c r="E7" s="239"/>
      <c r="F7" s="239"/>
      <c r="G7" s="10"/>
      <c r="H7" s="239" t="s">
        <v>83</v>
      </c>
      <c r="I7" s="239"/>
      <c r="J7" s="239"/>
    </row>
    <row r="8" spans="1:10" s="131" customFormat="1" ht="21.65" customHeight="1">
      <c r="A8" s="44"/>
      <c r="B8" s="44"/>
      <c r="C8" s="39" t="s">
        <v>10</v>
      </c>
      <c r="D8" s="33">
        <v>2024</v>
      </c>
      <c r="E8" s="11"/>
      <c r="F8" s="33">
        <v>2023</v>
      </c>
      <c r="G8" s="11"/>
      <c r="H8" s="33">
        <v>2024</v>
      </c>
      <c r="I8" s="11"/>
      <c r="J8" s="33">
        <v>2023</v>
      </c>
    </row>
    <row r="9" spans="1:10" s="131" customFormat="1" ht="3.75" customHeight="1">
      <c r="A9" s="44"/>
      <c r="B9" s="44"/>
      <c r="C9" s="39"/>
      <c r="D9" s="11"/>
      <c r="E9" s="12"/>
      <c r="F9" s="11"/>
      <c r="G9" s="12"/>
      <c r="H9" s="11"/>
      <c r="I9" s="12"/>
      <c r="J9" s="11"/>
    </row>
    <row r="10" spans="1:10" ht="21" customHeight="1">
      <c r="A10" s="51" t="s">
        <v>167</v>
      </c>
      <c r="B10" s="51"/>
      <c r="C10" s="51"/>
    </row>
    <row r="11" spans="1:10" ht="21" customHeight="1">
      <c r="A11" s="86" t="s">
        <v>224</v>
      </c>
      <c r="B11" s="139"/>
      <c r="C11" s="139"/>
      <c r="D11" s="13">
        <v>22299453</v>
      </c>
      <c r="F11" s="5">
        <v>-2530893</v>
      </c>
      <c r="H11" s="5">
        <v>9254217</v>
      </c>
      <c r="J11" s="5">
        <v>148609</v>
      </c>
    </row>
    <row r="12" spans="1:10" ht="21" customHeight="1">
      <c r="A12" s="32" t="s">
        <v>243</v>
      </c>
      <c r="B12" s="155"/>
      <c r="C12" s="139"/>
      <c r="F12" s="5"/>
    </row>
    <row r="13" spans="1:10" ht="21" customHeight="1">
      <c r="A13" s="32" t="s">
        <v>209</v>
      </c>
      <c r="B13" s="155"/>
      <c r="C13" s="139"/>
      <c r="F13" s="5"/>
    </row>
    <row r="14" spans="1:10" ht="18.649999999999999" customHeight="1">
      <c r="A14" s="86" t="s">
        <v>290</v>
      </c>
      <c r="D14" s="13">
        <v>5672645</v>
      </c>
      <c r="F14" s="26">
        <v>600302</v>
      </c>
      <c r="G14" s="204"/>
      <c r="H14" s="188">
        <v>-978623</v>
      </c>
      <c r="I14" s="204"/>
      <c r="J14" s="19">
        <v>-789815</v>
      </c>
    </row>
    <row r="15" spans="1:10" ht="21" customHeight="1">
      <c r="A15" s="86" t="s">
        <v>171</v>
      </c>
      <c r="B15" s="214"/>
      <c r="D15" s="13">
        <v>24575027</v>
      </c>
      <c r="F15" s="13">
        <v>25506493</v>
      </c>
      <c r="H15" s="5">
        <v>5790073</v>
      </c>
      <c r="J15" s="13">
        <v>5757920</v>
      </c>
    </row>
    <row r="16" spans="1:10" ht="21" customHeight="1">
      <c r="A16" s="86" t="s">
        <v>168</v>
      </c>
      <c r="B16" s="86"/>
      <c r="D16" s="13">
        <v>24265359</v>
      </c>
      <c r="F16" s="13">
        <v>23741648</v>
      </c>
      <c r="H16" s="5">
        <v>1037604</v>
      </c>
      <c r="J16" s="5">
        <v>1143289</v>
      </c>
    </row>
    <row r="17" spans="1:10" ht="21" customHeight="1">
      <c r="A17" s="86" t="s">
        <v>169</v>
      </c>
      <c r="B17" s="86"/>
      <c r="C17" s="39"/>
      <c r="D17" s="13">
        <v>1480775</v>
      </c>
      <c r="F17" s="13">
        <v>1379389</v>
      </c>
      <c r="H17" s="5">
        <v>15001</v>
      </c>
      <c r="J17" s="13">
        <v>7446</v>
      </c>
    </row>
    <row r="18" spans="1:10" ht="21" customHeight="1">
      <c r="A18" s="86" t="s">
        <v>170</v>
      </c>
      <c r="B18" s="86"/>
      <c r="C18" s="39">
        <v>8</v>
      </c>
      <c r="D18" s="13">
        <v>8453387</v>
      </c>
      <c r="F18" s="13">
        <v>8111040</v>
      </c>
      <c r="H18" s="5">
        <v>96482</v>
      </c>
      <c r="J18" s="13">
        <v>80324</v>
      </c>
    </row>
    <row r="19" spans="1:10" ht="21" customHeight="1">
      <c r="A19" s="86" t="s">
        <v>332</v>
      </c>
      <c r="B19" s="86"/>
      <c r="C19" s="39"/>
      <c r="J19" s="13"/>
    </row>
    <row r="20" spans="1:10" ht="21" customHeight="1">
      <c r="A20" s="86" t="s">
        <v>268</v>
      </c>
      <c r="B20" s="86"/>
      <c r="D20" s="13">
        <v>679411</v>
      </c>
      <c r="F20" s="13">
        <v>349868</v>
      </c>
      <c r="H20" s="5">
        <v>188279</v>
      </c>
      <c r="J20" s="13">
        <v>195144</v>
      </c>
    </row>
    <row r="21" spans="1:10" ht="21" customHeight="1">
      <c r="A21" s="86" t="s">
        <v>223</v>
      </c>
      <c r="B21" s="86"/>
      <c r="D21" s="13">
        <v>2624654</v>
      </c>
      <c r="F21" s="14">
        <v>908754</v>
      </c>
      <c r="G21" s="13"/>
      <c r="H21" s="5">
        <v>61787</v>
      </c>
      <c r="I21" s="13"/>
      <c r="J21" s="14">
        <v>4438797</v>
      </c>
    </row>
    <row r="22" spans="1:10" ht="21" customHeight="1">
      <c r="A22" s="86" t="s">
        <v>172</v>
      </c>
      <c r="C22" s="31">
        <v>21</v>
      </c>
      <c r="D22" s="13">
        <v>767691</v>
      </c>
      <c r="F22" s="13">
        <v>789355</v>
      </c>
      <c r="H22" s="5">
        <v>189006</v>
      </c>
      <c r="J22" s="13">
        <v>191561</v>
      </c>
    </row>
    <row r="23" spans="1:10" ht="19.5" customHeight="1">
      <c r="A23" s="86" t="s">
        <v>174</v>
      </c>
      <c r="B23" s="214"/>
      <c r="D23" s="13">
        <v>-196606</v>
      </c>
      <c r="F23" s="13">
        <v>-311346</v>
      </c>
      <c r="G23" s="13"/>
      <c r="H23" s="5">
        <v>62478</v>
      </c>
      <c r="I23" s="13"/>
      <c r="J23" s="14">
        <v>-238064</v>
      </c>
    </row>
    <row r="24" spans="1:10" ht="18" customHeight="1">
      <c r="A24" s="86" t="s">
        <v>252</v>
      </c>
      <c r="B24" s="86"/>
      <c r="C24" s="31">
        <v>8</v>
      </c>
      <c r="D24" s="13">
        <v>-2362457</v>
      </c>
      <c r="F24" s="13">
        <v>-724149</v>
      </c>
      <c r="G24" s="137"/>
      <c r="H24" s="14">
        <v>0</v>
      </c>
      <c r="I24" s="137"/>
      <c r="J24" s="14">
        <v>0</v>
      </c>
    </row>
    <row r="25" spans="1:10" ht="23.25" customHeight="1">
      <c r="A25" s="30" t="s">
        <v>280</v>
      </c>
    </row>
    <row r="26" spans="1:10" ht="23.25" customHeight="1">
      <c r="A26" s="30" t="s">
        <v>307</v>
      </c>
      <c r="D26" s="13">
        <v>-31414</v>
      </c>
      <c r="F26" s="14">
        <v>0</v>
      </c>
      <c r="G26" s="14"/>
      <c r="H26" s="14">
        <v>0</v>
      </c>
      <c r="I26" s="14"/>
      <c r="J26" s="14">
        <v>0</v>
      </c>
    </row>
    <row r="27" spans="1:10" ht="23.25" customHeight="1">
      <c r="A27" s="30" t="s">
        <v>333</v>
      </c>
      <c r="C27" s="31">
        <v>13</v>
      </c>
      <c r="D27" s="13">
        <v>-162855</v>
      </c>
      <c r="F27" s="14">
        <v>0</v>
      </c>
      <c r="G27" s="14"/>
      <c r="H27" s="14">
        <v>-18985</v>
      </c>
      <c r="I27" s="14"/>
      <c r="J27" s="14">
        <v>0</v>
      </c>
    </row>
    <row r="28" spans="1:10" ht="21" customHeight="1">
      <c r="A28" s="86" t="s">
        <v>222</v>
      </c>
      <c r="D28" s="13">
        <v>-161640</v>
      </c>
      <c r="F28" s="13">
        <v>-7878753</v>
      </c>
      <c r="H28" s="5">
        <v>-636699</v>
      </c>
      <c r="J28" s="13">
        <v>-2158883</v>
      </c>
    </row>
    <row r="29" spans="1:10" ht="21" customHeight="1">
      <c r="A29" s="86" t="s">
        <v>281</v>
      </c>
      <c r="C29" s="31">
        <v>11</v>
      </c>
      <c r="D29" s="13">
        <v>90767</v>
      </c>
      <c r="F29" s="14">
        <v>0</v>
      </c>
      <c r="G29" s="14"/>
      <c r="H29" s="14">
        <v>0</v>
      </c>
      <c r="I29" s="14"/>
      <c r="J29" s="14">
        <v>0</v>
      </c>
    </row>
    <row r="30" spans="1:10" ht="17.25" customHeight="1">
      <c r="A30" s="86" t="s">
        <v>235</v>
      </c>
      <c r="D30" s="14">
        <v>0</v>
      </c>
      <c r="F30" s="13">
        <v>-27167</v>
      </c>
      <c r="G30" s="137"/>
      <c r="H30" s="14">
        <v>0</v>
      </c>
      <c r="I30" s="137"/>
      <c r="J30" s="14">
        <v>0</v>
      </c>
    </row>
    <row r="31" spans="1:10" s="159" customFormat="1" ht="18" customHeight="1">
      <c r="A31" s="86" t="s">
        <v>244</v>
      </c>
      <c r="B31" s="156"/>
      <c r="C31" s="157"/>
      <c r="D31" s="14">
        <v>0</v>
      </c>
      <c r="E31" s="5"/>
      <c r="F31" s="14">
        <v>-25504</v>
      </c>
      <c r="G31" s="14"/>
      <c r="H31" s="14">
        <v>0</v>
      </c>
      <c r="I31" s="14"/>
      <c r="J31" s="14">
        <v>0</v>
      </c>
    </row>
    <row r="32" spans="1:10" s="159" customFormat="1" ht="18" customHeight="1">
      <c r="A32" s="86" t="s">
        <v>98</v>
      </c>
      <c r="B32" s="30"/>
      <c r="C32" s="31"/>
      <c r="D32" s="13"/>
      <c r="E32" s="5"/>
      <c r="F32" s="13"/>
      <c r="G32" s="5"/>
      <c r="H32" s="5"/>
      <c r="I32" s="5"/>
      <c r="J32" s="14"/>
    </row>
    <row r="33" spans="1:10" s="159" customFormat="1" ht="18" customHeight="1">
      <c r="A33" s="30" t="s">
        <v>175</v>
      </c>
      <c r="B33" s="30"/>
      <c r="C33" s="31" t="s">
        <v>295</v>
      </c>
      <c r="D33" s="13">
        <v>-12698902</v>
      </c>
      <c r="E33" s="5"/>
      <c r="F33" s="13">
        <v>-4590349</v>
      </c>
      <c r="G33" s="137"/>
      <c r="H33" s="14">
        <v>0</v>
      </c>
      <c r="I33" s="129"/>
      <c r="J33" s="14">
        <v>0</v>
      </c>
    </row>
    <row r="34" spans="1:10" ht="21" customHeight="1">
      <c r="A34" s="86" t="s">
        <v>283</v>
      </c>
      <c r="B34" s="86"/>
      <c r="C34" s="31">
        <v>7</v>
      </c>
      <c r="D34" s="13">
        <v>-110954</v>
      </c>
      <c r="F34" s="13">
        <v>-391931</v>
      </c>
      <c r="H34" s="5">
        <v>-23530</v>
      </c>
      <c r="J34" s="13">
        <v>58682</v>
      </c>
    </row>
    <row r="35" spans="1:10" ht="21" customHeight="1">
      <c r="A35" s="86" t="s">
        <v>282</v>
      </c>
      <c r="F35" s="14"/>
    </row>
    <row r="36" spans="1:10" ht="21" customHeight="1">
      <c r="A36" s="86" t="s">
        <v>306</v>
      </c>
      <c r="F36" s="14"/>
    </row>
    <row r="37" spans="1:10" ht="21" customHeight="1">
      <c r="A37" s="86" t="s">
        <v>173</v>
      </c>
      <c r="D37" s="13">
        <v>-190447</v>
      </c>
      <c r="F37" s="14">
        <v>193117</v>
      </c>
      <c r="H37" s="5">
        <v>8569</v>
      </c>
      <c r="J37" s="13">
        <v>16589</v>
      </c>
    </row>
    <row r="38" spans="1:10" ht="21" customHeight="1">
      <c r="A38" s="86" t="s">
        <v>87</v>
      </c>
      <c r="D38" s="13">
        <v>-30854</v>
      </c>
      <c r="F38" s="13">
        <v>-12169</v>
      </c>
      <c r="H38" s="5">
        <v>-13828655</v>
      </c>
      <c r="J38" s="13">
        <v>-8242678</v>
      </c>
    </row>
    <row r="39" spans="1:10" ht="21" customHeight="1">
      <c r="A39" s="86" t="s">
        <v>86</v>
      </c>
      <c r="D39" s="13">
        <v>-1866782</v>
      </c>
      <c r="F39" s="13">
        <v>-1158029</v>
      </c>
      <c r="H39" s="5">
        <v>-1142371</v>
      </c>
      <c r="J39" s="13">
        <v>-637246</v>
      </c>
    </row>
    <row r="40" spans="1:10" s="7" customFormat="1" ht="20.25" customHeight="1">
      <c r="A40" s="44"/>
      <c r="B40" s="44"/>
      <c r="C40" s="39"/>
      <c r="D40" s="95">
        <f>SUM(D10:D39)</f>
        <v>73096258</v>
      </c>
      <c r="E40" s="46"/>
      <c r="F40" s="95">
        <f>SUM(F10:F39)</f>
        <v>43929676</v>
      </c>
      <c r="G40" s="137"/>
      <c r="H40" s="95">
        <f>SUM(H10:H39)</f>
        <v>74633</v>
      </c>
      <c r="I40" s="137"/>
      <c r="J40" s="95">
        <f>SUM(J10:J39)</f>
        <v>-28325</v>
      </c>
    </row>
    <row r="41" spans="1:10" s="7" customFormat="1" ht="20.25" customHeight="1">
      <c r="A41" s="43" t="s">
        <v>0</v>
      </c>
      <c r="B41" s="44"/>
      <c r="C41" s="39"/>
      <c r="D41" s="96"/>
      <c r="E41" s="46"/>
      <c r="F41" s="45"/>
      <c r="G41" s="137"/>
      <c r="H41" s="137"/>
      <c r="I41" s="137"/>
      <c r="J41" s="137"/>
    </row>
    <row r="42" spans="1:10" s="131" customFormat="1" ht="20.25" customHeight="1">
      <c r="A42" s="43" t="s">
        <v>1</v>
      </c>
      <c r="B42" s="44"/>
      <c r="C42" s="39"/>
      <c r="D42" s="99"/>
      <c r="E42" s="99"/>
      <c r="F42" s="99"/>
      <c r="G42" s="99"/>
      <c r="H42" s="99"/>
      <c r="I42" s="99"/>
      <c r="J42" s="99"/>
    </row>
    <row r="43" spans="1:10" s="131" customFormat="1" ht="20.25" customHeight="1">
      <c r="A43" s="47" t="s">
        <v>166</v>
      </c>
      <c r="B43" s="140"/>
      <c r="C43" s="39"/>
      <c r="D43" s="99"/>
      <c r="E43" s="99"/>
      <c r="F43" s="99"/>
      <c r="G43" s="99"/>
      <c r="H43" s="99"/>
      <c r="I43" s="99"/>
      <c r="J43" s="99"/>
    </row>
    <row r="44" spans="1:10" ht="19.5" customHeight="1">
      <c r="A44" s="48"/>
      <c r="B44" s="48"/>
      <c r="C44" s="48"/>
      <c r="D44" s="5"/>
      <c r="F44" s="5"/>
      <c r="H44" s="238" t="s">
        <v>3</v>
      </c>
      <c r="I44" s="238"/>
      <c r="J44" s="238"/>
    </row>
    <row r="45" spans="1:10" s="131" customFormat="1" ht="21.65" customHeight="1">
      <c r="A45" s="44"/>
      <c r="B45" s="44"/>
      <c r="C45" s="39"/>
      <c r="D45" s="233" t="s">
        <v>4</v>
      </c>
      <c r="E45" s="233"/>
      <c r="F45" s="233"/>
      <c r="G45" s="18"/>
      <c r="H45" s="233" t="s">
        <v>5</v>
      </c>
      <c r="I45" s="233"/>
      <c r="J45" s="233"/>
    </row>
    <row r="46" spans="1:10" s="131" customFormat="1" ht="21.65" customHeight="1">
      <c r="A46" s="44"/>
      <c r="B46" s="44"/>
      <c r="C46" s="39"/>
      <c r="D46" s="236" t="s">
        <v>6</v>
      </c>
      <c r="E46" s="236"/>
      <c r="F46" s="236"/>
      <c r="G46" s="130"/>
      <c r="H46" s="236" t="s">
        <v>7</v>
      </c>
      <c r="I46" s="236"/>
      <c r="J46" s="236"/>
    </row>
    <row r="47" spans="1:10" s="131" customFormat="1" ht="21.65" customHeight="1">
      <c r="A47" s="44"/>
      <c r="B47" s="44"/>
      <c r="C47" s="99"/>
      <c r="D47" s="239" t="s">
        <v>83</v>
      </c>
      <c r="E47" s="239"/>
      <c r="F47" s="239"/>
      <c r="G47" s="10"/>
      <c r="H47" s="239" t="s">
        <v>83</v>
      </c>
      <c r="I47" s="239"/>
      <c r="J47" s="239"/>
    </row>
    <row r="48" spans="1:10" s="131" customFormat="1" ht="21.65" customHeight="1">
      <c r="A48" s="44"/>
      <c r="B48" s="44"/>
      <c r="C48" s="39" t="s">
        <v>10</v>
      </c>
      <c r="D48" s="33">
        <v>2024</v>
      </c>
      <c r="E48" s="11"/>
      <c r="F48" s="33">
        <v>2023</v>
      </c>
      <c r="G48" s="11"/>
      <c r="H48" s="33">
        <v>2024</v>
      </c>
      <c r="I48" s="11"/>
      <c r="J48" s="33">
        <v>2023</v>
      </c>
    </row>
    <row r="49" spans="1:10" s="7" customFormat="1" ht="2.15" customHeight="1">
      <c r="A49" s="44"/>
      <c r="B49" s="44"/>
      <c r="C49" s="39"/>
      <c r="D49" s="137"/>
      <c r="E49" s="46"/>
      <c r="F49" s="137"/>
      <c r="G49" s="137"/>
      <c r="H49" s="137"/>
      <c r="I49" s="137"/>
      <c r="J49" s="137"/>
    </row>
    <row r="50" spans="1:10" s="7" customFormat="1" ht="20.25" customHeight="1">
      <c r="A50" s="243" t="s">
        <v>176</v>
      </c>
      <c r="B50" s="243"/>
      <c r="C50" s="243"/>
      <c r="D50" s="137"/>
      <c r="E50" s="46"/>
      <c r="F50" s="137"/>
      <c r="G50" s="137"/>
      <c r="H50" s="137"/>
      <c r="I50" s="137"/>
      <c r="J50" s="137"/>
    </row>
    <row r="51" spans="1:10" s="7" customFormat="1" ht="20.25" customHeight="1">
      <c r="A51" s="32" t="s">
        <v>177</v>
      </c>
      <c r="B51" s="49"/>
      <c r="C51" s="31"/>
      <c r="D51" s="13"/>
      <c r="E51" s="5"/>
      <c r="F51" s="13"/>
      <c r="G51" s="5"/>
      <c r="H51" s="5"/>
      <c r="I51" s="5"/>
      <c r="J51" s="5"/>
    </row>
    <row r="52" spans="1:10" s="7" customFormat="1" ht="20.25" customHeight="1">
      <c r="A52" s="86" t="s">
        <v>255</v>
      </c>
      <c r="B52" s="30"/>
      <c r="C52" s="31"/>
      <c r="D52" s="13">
        <v>-470281</v>
      </c>
      <c r="E52" s="5"/>
      <c r="F52" s="13">
        <v>-1142440</v>
      </c>
      <c r="G52" s="5"/>
      <c r="H52" s="13">
        <v>1397811</v>
      </c>
      <c r="I52" s="5"/>
      <c r="J52" s="13">
        <v>-531121</v>
      </c>
    </row>
    <row r="53" spans="1:10" s="7" customFormat="1" ht="20.25" customHeight="1">
      <c r="A53" s="86" t="s">
        <v>14</v>
      </c>
      <c r="B53" s="30"/>
      <c r="C53" s="31"/>
      <c r="D53" s="13">
        <v>1969541</v>
      </c>
      <c r="E53" s="5"/>
      <c r="F53" s="13">
        <v>11888032</v>
      </c>
      <c r="G53" s="5"/>
      <c r="H53" s="13">
        <v>504553</v>
      </c>
      <c r="I53" s="5"/>
      <c r="J53" s="13">
        <v>159678</v>
      </c>
    </row>
    <row r="54" spans="1:10" s="7" customFormat="1" ht="20.25" customHeight="1">
      <c r="A54" s="86" t="s">
        <v>178</v>
      </c>
      <c r="B54" s="30"/>
      <c r="C54" s="31"/>
      <c r="D54" s="13">
        <v>-2821058</v>
      </c>
      <c r="E54" s="5"/>
      <c r="F54" s="13">
        <v>-10955640</v>
      </c>
      <c r="G54" s="5"/>
      <c r="H54" s="13">
        <v>-55756</v>
      </c>
      <c r="I54" s="5"/>
      <c r="J54" s="13">
        <v>153798</v>
      </c>
    </row>
    <row r="55" spans="1:10" s="7" customFormat="1" ht="20.25" customHeight="1">
      <c r="A55" s="86" t="s">
        <v>21</v>
      </c>
      <c r="B55" s="30"/>
      <c r="C55" s="50"/>
      <c r="D55" s="13">
        <v>-1329200</v>
      </c>
      <c r="E55" s="5"/>
      <c r="F55" s="13">
        <v>-502587</v>
      </c>
      <c r="G55" s="5"/>
      <c r="H55" s="13">
        <v>42676</v>
      </c>
      <c r="I55" s="5"/>
      <c r="J55" s="13">
        <v>44259</v>
      </c>
    </row>
    <row r="56" spans="1:10" ht="21" customHeight="1">
      <c r="A56" s="86" t="s">
        <v>39</v>
      </c>
      <c r="D56" s="13">
        <v>283169</v>
      </c>
      <c r="F56" s="13">
        <v>585344</v>
      </c>
      <c r="H56" s="13">
        <v>5965</v>
      </c>
      <c r="J56" s="13">
        <v>-47</v>
      </c>
    </row>
    <row r="57" spans="1:10" ht="21" customHeight="1">
      <c r="A57" s="86" t="s">
        <v>256</v>
      </c>
      <c r="D57" s="13">
        <v>-252594</v>
      </c>
      <c r="F57" s="13">
        <v>-2662656</v>
      </c>
      <c r="H57" s="13">
        <v>-230660</v>
      </c>
      <c r="J57" s="13">
        <v>-319274</v>
      </c>
    </row>
    <row r="58" spans="1:10" ht="21" customHeight="1">
      <c r="A58" s="86" t="s">
        <v>327</v>
      </c>
      <c r="D58" s="13">
        <v>1107421</v>
      </c>
      <c r="F58" s="13">
        <v>-611158</v>
      </c>
      <c r="H58" s="13">
        <v>58197</v>
      </c>
      <c r="J58" s="13">
        <v>115584</v>
      </c>
    </row>
    <row r="59" spans="1:10" ht="21" customHeight="1">
      <c r="A59" s="86" t="s">
        <v>172</v>
      </c>
      <c r="B59" s="86"/>
      <c r="C59" s="31">
        <v>21</v>
      </c>
      <c r="D59" s="26">
        <v>-629789</v>
      </c>
      <c r="E59" s="188"/>
      <c r="F59" s="26">
        <v>-726396</v>
      </c>
      <c r="G59" s="188"/>
      <c r="H59" s="26">
        <v>-163522</v>
      </c>
      <c r="I59" s="188"/>
      <c r="J59" s="26">
        <v>-204810</v>
      </c>
    </row>
    <row r="60" spans="1:10" ht="21" customHeight="1">
      <c r="A60" s="86" t="s">
        <v>358</v>
      </c>
      <c r="D60" s="8">
        <v>-5813430</v>
      </c>
      <c r="F60" s="8">
        <v>-4442071</v>
      </c>
      <c r="H60" s="8">
        <v>-38397</v>
      </c>
      <c r="J60" s="8">
        <v>-29162</v>
      </c>
    </row>
    <row r="61" spans="1:10" ht="21.75" customHeight="1">
      <c r="A61" s="44" t="s">
        <v>284</v>
      </c>
      <c r="D61" s="17">
        <f>SUM(D51:D60)+D40</f>
        <v>65140037</v>
      </c>
      <c r="E61" s="18"/>
      <c r="F61" s="17">
        <f>SUM(F51:F60)+F40</f>
        <v>35360104</v>
      </c>
      <c r="G61" s="18"/>
      <c r="H61" s="17">
        <f>SUM(H51:H60)+H40</f>
        <v>1595500</v>
      </c>
      <c r="I61" s="18"/>
      <c r="J61" s="17">
        <f>SUM(J51:J60)+J40</f>
        <v>-639420</v>
      </c>
    </row>
    <row r="62" spans="1:10" ht="14.5" customHeight="1">
      <c r="A62" s="44" t="s">
        <v>179</v>
      </c>
      <c r="B62" s="48"/>
      <c r="F62" s="9"/>
    </row>
    <row r="63" spans="1:10" ht="23.25" customHeight="1">
      <c r="A63" s="51" t="s">
        <v>180</v>
      </c>
      <c r="B63" s="52"/>
    </row>
    <row r="64" spans="1:10" ht="21.75" customHeight="1">
      <c r="A64" s="86" t="s">
        <v>236</v>
      </c>
      <c r="B64" s="86"/>
      <c r="D64" s="149">
        <v>0</v>
      </c>
      <c r="E64" s="149"/>
      <c r="F64" s="149">
        <v>45408</v>
      </c>
      <c r="G64" s="149"/>
      <c r="H64" s="149">
        <v>0</v>
      </c>
      <c r="I64" s="14"/>
      <c r="J64" s="149">
        <v>0</v>
      </c>
    </row>
    <row r="65" spans="1:10" ht="23.25" customHeight="1">
      <c r="A65" s="86" t="s">
        <v>315</v>
      </c>
      <c r="B65" s="86"/>
      <c r="D65" s="149">
        <v>-381078</v>
      </c>
      <c r="E65" s="149"/>
      <c r="F65" s="149">
        <v>-27759</v>
      </c>
      <c r="G65" s="149"/>
      <c r="H65" s="149">
        <v>0</v>
      </c>
      <c r="I65" s="14"/>
      <c r="J65" s="149">
        <v>0</v>
      </c>
    </row>
    <row r="66" spans="1:10" ht="21.75" customHeight="1">
      <c r="A66" s="86" t="s">
        <v>253</v>
      </c>
      <c r="B66" s="201"/>
      <c r="D66" s="149">
        <v>492217</v>
      </c>
      <c r="E66" s="149"/>
      <c r="F66" s="149">
        <v>-62592</v>
      </c>
      <c r="G66" s="149"/>
      <c r="H66" s="149">
        <v>0</v>
      </c>
      <c r="I66" s="14"/>
      <c r="J66" s="149">
        <v>0</v>
      </c>
    </row>
    <row r="67" spans="1:10" ht="23.25" customHeight="1">
      <c r="A67" s="86" t="s">
        <v>183</v>
      </c>
      <c r="B67" s="86"/>
      <c r="D67" s="149">
        <v>0</v>
      </c>
      <c r="E67" s="149"/>
      <c r="F67" s="149">
        <v>8809880</v>
      </c>
      <c r="G67" s="149"/>
      <c r="H67" s="149">
        <v>0</v>
      </c>
      <c r="I67" s="14"/>
      <c r="J67" s="14">
        <v>150015</v>
      </c>
    </row>
    <row r="68" spans="1:10" ht="23.25" customHeight="1">
      <c r="A68" s="86" t="s">
        <v>316</v>
      </c>
      <c r="B68" s="86"/>
      <c r="D68" s="149">
        <v>-790746</v>
      </c>
      <c r="E68" s="149"/>
      <c r="F68" s="149">
        <v>-12054176</v>
      </c>
      <c r="G68" s="149"/>
      <c r="H68" s="149">
        <v>-278715</v>
      </c>
      <c r="I68" s="14"/>
      <c r="J68" s="14">
        <v>-5532616</v>
      </c>
    </row>
    <row r="69" spans="1:10" ht="23.25" customHeight="1">
      <c r="A69" s="86" t="s">
        <v>286</v>
      </c>
      <c r="B69" s="86"/>
      <c r="D69" s="149">
        <v>-5913</v>
      </c>
      <c r="E69" s="149"/>
      <c r="F69" s="149">
        <v>-32949</v>
      </c>
      <c r="G69" s="149"/>
      <c r="H69" s="149">
        <v>-7260617</v>
      </c>
      <c r="I69" s="14"/>
      <c r="J69" s="19">
        <v>-9692368</v>
      </c>
    </row>
    <row r="70" spans="1:10" ht="23.25" customHeight="1">
      <c r="A70" s="86" t="s">
        <v>285</v>
      </c>
      <c r="B70" s="86"/>
      <c r="D70" s="149">
        <v>0</v>
      </c>
      <c r="E70" s="149"/>
      <c r="F70" s="149">
        <v>42167</v>
      </c>
      <c r="G70" s="149"/>
      <c r="H70" s="149">
        <v>0</v>
      </c>
      <c r="I70" s="14"/>
      <c r="J70" s="19">
        <v>0</v>
      </c>
    </row>
    <row r="71" spans="1:10" ht="21.75" customHeight="1">
      <c r="A71" s="86" t="s">
        <v>204</v>
      </c>
      <c r="B71" s="86"/>
      <c r="D71" s="149">
        <v>0</v>
      </c>
      <c r="E71" s="149"/>
      <c r="F71" s="149">
        <v>0</v>
      </c>
      <c r="G71" s="149"/>
      <c r="H71" s="149">
        <v>307000</v>
      </c>
      <c r="I71" s="14"/>
      <c r="J71" s="19">
        <v>3848000</v>
      </c>
    </row>
    <row r="72" spans="1:10" ht="21.75" customHeight="1">
      <c r="A72" s="86" t="s">
        <v>205</v>
      </c>
      <c r="B72" s="86"/>
      <c r="D72" s="149">
        <v>0</v>
      </c>
      <c r="E72" s="149"/>
      <c r="F72" s="149">
        <v>-984849</v>
      </c>
      <c r="G72" s="149"/>
      <c r="H72" s="149">
        <v>0</v>
      </c>
      <c r="I72" s="14"/>
      <c r="J72" s="19">
        <v>-440000</v>
      </c>
    </row>
    <row r="73" spans="1:10" ht="21.75" customHeight="1">
      <c r="A73" s="86" t="s">
        <v>203</v>
      </c>
      <c r="B73" s="49"/>
      <c r="E73" s="14"/>
      <c r="F73" s="14"/>
    </row>
    <row r="74" spans="1:10" ht="21.75" customHeight="1">
      <c r="A74" s="86" t="s">
        <v>309</v>
      </c>
      <c r="B74" s="86"/>
      <c r="D74" s="13">
        <v>1242535</v>
      </c>
      <c r="E74" s="14"/>
      <c r="F74" s="14">
        <v>451694</v>
      </c>
      <c r="G74" s="14"/>
      <c r="H74" s="5">
        <v>3816</v>
      </c>
      <c r="I74" s="14"/>
      <c r="J74" s="132">
        <v>6128</v>
      </c>
    </row>
    <row r="75" spans="1:10" ht="21.75" customHeight="1">
      <c r="A75" s="86" t="s">
        <v>210</v>
      </c>
      <c r="B75" s="49"/>
      <c r="E75" s="14"/>
      <c r="F75" s="14"/>
      <c r="G75" s="14"/>
      <c r="I75" s="14"/>
      <c r="J75" s="19"/>
    </row>
    <row r="76" spans="1:10" ht="21.75" customHeight="1">
      <c r="A76" s="30" t="s">
        <v>308</v>
      </c>
      <c r="B76" s="86"/>
      <c r="D76" s="13">
        <v>-15568960</v>
      </c>
      <c r="E76" s="14"/>
      <c r="F76" s="14">
        <v>-21449380</v>
      </c>
      <c r="G76" s="14"/>
      <c r="H76" s="5">
        <v>-385404</v>
      </c>
      <c r="I76" s="14"/>
      <c r="J76" s="14">
        <v>-569243</v>
      </c>
    </row>
    <row r="77" spans="1:10" ht="21.75" customHeight="1">
      <c r="A77" s="86" t="s">
        <v>185</v>
      </c>
      <c r="B77" s="49"/>
      <c r="D77" s="199">
        <v>26924</v>
      </c>
      <c r="E77" s="205"/>
      <c r="F77" s="199">
        <v>1020</v>
      </c>
      <c r="G77" s="205"/>
      <c r="H77" s="199">
        <v>33</v>
      </c>
      <c r="I77" s="205"/>
      <c r="J77" s="199">
        <v>0</v>
      </c>
    </row>
    <row r="78" spans="1:10" ht="21.75" customHeight="1">
      <c r="A78" s="86" t="s">
        <v>184</v>
      </c>
      <c r="B78" s="49"/>
      <c r="D78" s="13">
        <v>-923007</v>
      </c>
      <c r="E78" s="14"/>
      <c r="F78" s="14">
        <v>-859877</v>
      </c>
      <c r="G78" s="14"/>
      <c r="H78" s="5">
        <v>-4227</v>
      </c>
      <c r="I78" s="14"/>
      <c r="J78" s="19">
        <v>-3705</v>
      </c>
    </row>
    <row r="79" spans="1:10" ht="23.25" customHeight="1">
      <c r="A79" s="86" t="s">
        <v>353</v>
      </c>
      <c r="B79" s="86"/>
      <c r="D79" s="13">
        <v>-4224924</v>
      </c>
      <c r="E79" s="14"/>
      <c r="F79" s="14">
        <v>1174868</v>
      </c>
      <c r="G79" s="14"/>
      <c r="H79" s="5">
        <v>0</v>
      </c>
      <c r="I79" s="14"/>
      <c r="J79" s="19">
        <v>0</v>
      </c>
    </row>
    <row r="80" spans="1:10" ht="21.75" customHeight="1">
      <c r="A80" s="86" t="s">
        <v>182</v>
      </c>
      <c r="D80" s="13">
        <v>4152363</v>
      </c>
      <c r="E80" s="14"/>
      <c r="F80" s="14">
        <v>4319225</v>
      </c>
      <c r="G80" s="14"/>
      <c r="H80" s="5">
        <v>2156782</v>
      </c>
      <c r="I80" s="14"/>
      <c r="J80" s="14">
        <v>5554046</v>
      </c>
    </row>
    <row r="81" spans="1:10" ht="21" customHeight="1">
      <c r="A81" s="86" t="s">
        <v>181</v>
      </c>
      <c r="D81" s="15">
        <v>1487868</v>
      </c>
      <c r="E81" s="30"/>
      <c r="F81" s="15">
        <v>1011301</v>
      </c>
      <c r="G81" s="30"/>
      <c r="H81" s="15">
        <v>201140</v>
      </c>
      <c r="I81" s="30"/>
      <c r="J81" s="15">
        <v>614860</v>
      </c>
    </row>
    <row r="82" spans="1:10" ht="21.75" customHeight="1">
      <c r="A82" s="44" t="s">
        <v>287</v>
      </c>
      <c r="B82" s="48"/>
      <c r="D82" s="228">
        <f>SUM(D64:D81)</f>
        <v>-14492721</v>
      </c>
      <c r="E82" s="130"/>
      <c r="F82" s="228">
        <f>SUM(F64:F81)</f>
        <v>-19616019</v>
      </c>
      <c r="G82" s="130"/>
      <c r="H82" s="228">
        <f>SUM(H64:H81)</f>
        <v>-5260192</v>
      </c>
      <c r="I82" s="130"/>
      <c r="J82" s="228">
        <f>SUM(J64:J81)</f>
        <v>-6064883</v>
      </c>
    </row>
    <row r="83" spans="1:10" ht="21.75" customHeight="1">
      <c r="A83" s="44"/>
      <c r="B83" s="48"/>
      <c r="D83" s="123"/>
      <c r="E83" s="18"/>
      <c r="F83" s="130"/>
      <c r="G83" s="18"/>
      <c r="H83" s="123"/>
      <c r="I83" s="18"/>
      <c r="J83" s="130"/>
    </row>
    <row r="84" spans="1:10" s="7" customFormat="1" ht="20.25" customHeight="1">
      <c r="A84" s="43" t="s">
        <v>0</v>
      </c>
      <c r="B84" s="44"/>
      <c r="C84" s="39"/>
      <c r="D84" s="45"/>
      <c r="E84" s="46"/>
      <c r="F84" s="45"/>
      <c r="G84" s="46"/>
      <c r="H84" s="45"/>
      <c r="I84" s="46"/>
      <c r="J84" s="45"/>
    </row>
    <row r="85" spans="1:10" s="131" customFormat="1" ht="20.25" customHeight="1">
      <c r="A85" s="43" t="s">
        <v>1</v>
      </c>
      <c r="B85" s="44"/>
      <c r="C85" s="39"/>
      <c r="D85" s="99"/>
      <c r="E85" s="99"/>
      <c r="F85" s="99"/>
      <c r="G85" s="99"/>
      <c r="H85" s="99"/>
      <c r="I85" s="99"/>
      <c r="J85" s="99"/>
    </row>
    <row r="86" spans="1:10" s="131" customFormat="1" ht="20.25" customHeight="1">
      <c r="A86" s="47" t="s">
        <v>166</v>
      </c>
      <c r="B86" s="140"/>
      <c r="C86" s="39"/>
      <c r="D86" s="99"/>
      <c r="E86" s="99"/>
      <c r="F86" s="99"/>
      <c r="G86" s="99"/>
      <c r="H86" s="99"/>
      <c r="I86" s="99"/>
      <c r="J86" s="99"/>
    </row>
    <row r="87" spans="1:10" ht="18.75" customHeight="1">
      <c r="A87" s="48"/>
      <c r="B87" s="48"/>
      <c r="C87" s="48"/>
      <c r="D87" s="5"/>
      <c r="F87" s="5"/>
      <c r="H87" s="238" t="s">
        <v>3</v>
      </c>
      <c r="I87" s="238"/>
      <c r="J87" s="238"/>
    </row>
    <row r="88" spans="1:10" s="131" customFormat="1" ht="21.65" customHeight="1">
      <c r="A88" s="44"/>
      <c r="B88" s="44"/>
      <c r="C88" s="39"/>
      <c r="D88" s="233" t="s">
        <v>4</v>
      </c>
      <c r="E88" s="233"/>
      <c r="F88" s="233"/>
      <c r="G88" s="18"/>
      <c r="H88" s="233" t="s">
        <v>5</v>
      </c>
      <c r="I88" s="233"/>
      <c r="J88" s="233"/>
    </row>
    <row r="89" spans="1:10" s="131" customFormat="1" ht="21.65" customHeight="1">
      <c r="A89" s="44"/>
      <c r="B89" s="44"/>
      <c r="C89" s="39"/>
      <c r="D89" s="236" t="s">
        <v>6</v>
      </c>
      <c r="E89" s="236"/>
      <c r="F89" s="236"/>
      <c r="G89" s="130"/>
      <c r="H89" s="236" t="s">
        <v>7</v>
      </c>
      <c r="I89" s="236"/>
      <c r="J89" s="236"/>
    </row>
    <row r="90" spans="1:10" s="131" customFormat="1" ht="21.65" customHeight="1">
      <c r="A90" s="44"/>
      <c r="B90" s="44"/>
      <c r="C90" s="99"/>
      <c r="D90" s="239" t="s">
        <v>83</v>
      </c>
      <c r="E90" s="239"/>
      <c r="F90" s="239"/>
      <c r="G90" s="10"/>
      <c r="H90" s="239" t="s">
        <v>83</v>
      </c>
      <c r="I90" s="239"/>
      <c r="J90" s="239"/>
    </row>
    <row r="91" spans="1:10" s="131" customFormat="1" ht="21.65" customHeight="1">
      <c r="A91" s="44"/>
      <c r="B91" s="44"/>
      <c r="C91" s="39" t="s">
        <v>10</v>
      </c>
      <c r="D91" s="33">
        <v>2024</v>
      </c>
      <c r="E91" s="11"/>
      <c r="F91" s="33">
        <v>2023</v>
      </c>
      <c r="G91" s="11"/>
      <c r="H91" s="33">
        <v>2024</v>
      </c>
      <c r="I91" s="11"/>
      <c r="J91" s="33">
        <v>2023</v>
      </c>
    </row>
    <row r="92" spans="1:10" s="131" customFormat="1" ht="3.75" customHeight="1">
      <c r="A92" s="44"/>
      <c r="B92" s="44"/>
      <c r="C92" s="39"/>
      <c r="D92" s="11"/>
      <c r="E92" s="12"/>
      <c r="F92" s="11"/>
      <c r="G92" s="12"/>
      <c r="H92" s="11"/>
      <c r="I92" s="12"/>
      <c r="J92" s="11"/>
    </row>
    <row r="93" spans="1:10" s="16" customFormat="1" ht="21.75" customHeight="1">
      <c r="A93" s="51" t="s">
        <v>186</v>
      </c>
      <c r="B93" s="49"/>
      <c r="C93" s="31"/>
      <c r="D93" s="20"/>
      <c r="E93" s="20"/>
      <c r="F93" s="20"/>
      <c r="G93" s="20"/>
      <c r="H93" s="20"/>
      <c r="I93" s="20"/>
      <c r="J93" s="20"/>
    </row>
    <row r="94" spans="1:10" s="16" customFormat="1" ht="21.75" customHeight="1">
      <c r="A94" s="86" t="s">
        <v>211</v>
      </c>
      <c r="B94" s="86"/>
      <c r="C94" s="31"/>
      <c r="D94" s="19">
        <v>-10189</v>
      </c>
      <c r="E94" s="206"/>
      <c r="F94" s="19">
        <v>-5</v>
      </c>
      <c r="G94" s="206"/>
      <c r="H94" s="19">
        <v>0</v>
      </c>
      <c r="I94" s="206"/>
      <c r="J94" s="19">
        <v>0</v>
      </c>
    </row>
    <row r="95" spans="1:10" s="16" customFormat="1" ht="21.75" customHeight="1">
      <c r="A95" s="86" t="s">
        <v>237</v>
      </c>
      <c r="B95" s="156"/>
      <c r="C95" s="157"/>
      <c r="D95" s="14">
        <v>55563</v>
      </c>
      <c r="E95" s="14"/>
      <c r="F95" s="14">
        <v>31093</v>
      </c>
      <c r="G95" s="158"/>
      <c r="H95" s="19">
        <v>0</v>
      </c>
      <c r="I95" s="14"/>
      <c r="J95" s="14">
        <v>0</v>
      </c>
    </row>
    <row r="96" spans="1:10" ht="21.65" customHeight="1">
      <c r="A96" s="30" t="s">
        <v>208</v>
      </c>
      <c r="C96" s="31">
        <v>23</v>
      </c>
      <c r="D96" s="14">
        <v>0</v>
      </c>
      <c r="F96" s="13">
        <v>11932000</v>
      </c>
      <c r="H96" s="19">
        <v>0</v>
      </c>
      <c r="J96" s="14">
        <v>11932000</v>
      </c>
    </row>
    <row r="97" spans="1:10" ht="21.75" customHeight="1">
      <c r="A97" s="86" t="s">
        <v>357</v>
      </c>
      <c r="B97" s="86"/>
      <c r="C97" s="31">
        <v>19</v>
      </c>
      <c r="D97" s="14">
        <v>1564</v>
      </c>
      <c r="E97" s="14"/>
      <c r="F97" s="14">
        <v>-3225147</v>
      </c>
      <c r="G97" s="14"/>
      <c r="H97" s="19">
        <v>0</v>
      </c>
      <c r="I97" s="14"/>
      <c r="J97" s="14">
        <v>-2692197</v>
      </c>
    </row>
    <row r="98" spans="1:10" ht="21.75" customHeight="1">
      <c r="A98" s="202" t="s">
        <v>269</v>
      </c>
      <c r="B98" s="202"/>
      <c r="H98" s="13"/>
      <c r="J98" s="13"/>
    </row>
    <row r="99" spans="1:10" ht="21.75" customHeight="1">
      <c r="A99" s="202" t="s">
        <v>310</v>
      </c>
      <c r="B99" s="202"/>
      <c r="D99" s="13">
        <v>-15231180</v>
      </c>
      <c r="F99" s="13">
        <v>-4014639</v>
      </c>
      <c r="H99" s="14">
        <v>0</v>
      </c>
      <c r="J99" s="14">
        <v>0</v>
      </c>
    </row>
    <row r="100" spans="1:10" ht="21.75" customHeight="1">
      <c r="A100" s="202" t="s">
        <v>356</v>
      </c>
      <c r="B100" s="86"/>
      <c r="D100" s="13">
        <v>1554703</v>
      </c>
      <c r="F100" s="13">
        <v>36615409</v>
      </c>
      <c r="H100" s="13">
        <v>106553</v>
      </c>
      <c r="J100" s="13">
        <v>25568692</v>
      </c>
    </row>
    <row r="101" spans="1:10" ht="21.75" customHeight="1">
      <c r="A101" s="202" t="s">
        <v>270</v>
      </c>
      <c r="B101" s="86"/>
      <c r="D101" s="14"/>
      <c r="E101" s="14"/>
      <c r="F101" s="14"/>
      <c r="G101" s="14"/>
      <c r="H101" s="14"/>
      <c r="I101" s="14"/>
      <c r="J101" s="14"/>
    </row>
    <row r="102" spans="1:10" ht="21.75" customHeight="1">
      <c r="A102" s="202" t="s">
        <v>311</v>
      </c>
      <c r="B102" s="202"/>
      <c r="D102" s="14">
        <v>2396363</v>
      </c>
      <c r="E102" s="14"/>
      <c r="F102" s="14">
        <v>378007</v>
      </c>
      <c r="G102" s="14"/>
      <c r="H102" s="14">
        <v>18560000</v>
      </c>
      <c r="I102" s="14"/>
      <c r="J102" s="14">
        <v>-4467232</v>
      </c>
    </row>
    <row r="103" spans="1:10" ht="21.75" customHeight="1">
      <c r="A103" s="86" t="s">
        <v>271</v>
      </c>
      <c r="D103" s="14"/>
      <c r="E103" s="14"/>
      <c r="F103" s="14"/>
      <c r="G103" s="14"/>
      <c r="H103" s="14"/>
      <c r="I103" s="14"/>
      <c r="J103" s="14"/>
    </row>
    <row r="104" spans="1:10" ht="21.75" customHeight="1">
      <c r="A104" s="86" t="s">
        <v>310</v>
      </c>
      <c r="D104" s="14">
        <v>47063249</v>
      </c>
      <c r="E104" s="14"/>
      <c r="F104" s="14">
        <v>50398274</v>
      </c>
      <c r="G104" s="14"/>
      <c r="H104" s="14">
        <v>0</v>
      </c>
      <c r="I104" s="29"/>
      <c r="J104" s="14">
        <v>0</v>
      </c>
    </row>
    <row r="105" spans="1:10" ht="21.75" customHeight="1">
      <c r="A105" s="86" t="s">
        <v>272</v>
      </c>
      <c r="D105" s="14"/>
      <c r="E105" s="14"/>
      <c r="F105" s="14"/>
      <c r="G105" s="14"/>
      <c r="H105" s="30"/>
      <c r="I105" s="14"/>
      <c r="J105" s="30"/>
    </row>
    <row r="106" spans="1:10" ht="21.75" customHeight="1">
      <c r="A106" s="30" t="s">
        <v>312</v>
      </c>
      <c r="D106" s="14">
        <v>-43190418</v>
      </c>
      <c r="E106" s="14"/>
      <c r="F106" s="14">
        <v>-66012357</v>
      </c>
      <c r="G106" s="14"/>
      <c r="H106" s="14">
        <v>-831762</v>
      </c>
      <c r="I106" s="14"/>
      <c r="J106" s="14">
        <v>-1057031</v>
      </c>
    </row>
    <row r="107" spans="1:10" ht="21.75" customHeight="1">
      <c r="A107" s="86" t="s">
        <v>187</v>
      </c>
      <c r="B107" s="86"/>
      <c r="D107" s="14">
        <v>-6076939</v>
      </c>
      <c r="E107" s="14"/>
      <c r="F107" s="14">
        <v>-7380550</v>
      </c>
      <c r="G107" s="14"/>
      <c r="H107" s="14">
        <v>-206933</v>
      </c>
      <c r="I107" s="14"/>
      <c r="J107" s="14">
        <v>-241480</v>
      </c>
    </row>
    <row r="108" spans="1:10" ht="21.75" customHeight="1">
      <c r="A108" s="30" t="s">
        <v>188</v>
      </c>
      <c r="D108" s="14">
        <v>14000000</v>
      </c>
      <c r="E108" s="14"/>
      <c r="F108" s="14">
        <v>14000000</v>
      </c>
      <c r="G108" s="14"/>
      <c r="H108" s="14">
        <v>14000000</v>
      </c>
      <c r="I108" s="14"/>
      <c r="J108" s="14">
        <v>0</v>
      </c>
    </row>
    <row r="109" spans="1:10" ht="21.65" customHeight="1">
      <c r="A109" s="30" t="s">
        <v>189</v>
      </c>
      <c r="D109" s="13">
        <v>-22247600</v>
      </c>
      <c r="F109" s="13">
        <v>-23085000</v>
      </c>
      <c r="H109" s="14">
        <v>-18247600</v>
      </c>
      <c r="J109" s="14">
        <v>-13635000</v>
      </c>
    </row>
    <row r="110" spans="1:10" ht="21.75" customHeight="1">
      <c r="A110" s="30" t="s">
        <v>273</v>
      </c>
      <c r="B110" s="49"/>
      <c r="D110" s="13">
        <v>-428190</v>
      </c>
      <c r="E110" s="20"/>
      <c r="F110" s="13">
        <v>-1042376</v>
      </c>
      <c r="H110" s="5">
        <v>-160067</v>
      </c>
      <c r="J110" s="5">
        <v>-543762</v>
      </c>
    </row>
    <row r="111" spans="1:10" ht="21.75" customHeight="1">
      <c r="A111" s="215" t="s">
        <v>274</v>
      </c>
      <c r="B111" s="215"/>
      <c r="E111" s="20"/>
    </row>
    <row r="112" spans="1:10" ht="21.75" customHeight="1">
      <c r="A112" s="215" t="s">
        <v>313</v>
      </c>
      <c r="B112" s="215"/>
      <c r="D112" s="13">
        <v>-1260933</v>
      </c>
      <c r="F112" s="13">
        <v>-804064</v>
      </c>
      <c r="H112" s="14">
        <v>0</v>
      </c>
      <c r="J112" s="14">
        <v>0</v>
      </c>
    </row>
    <row r="113" spans="1:10" ht="21.75" customHeight="1">
      <c r="A113" s="215" t="s">
        <v>288</v>
      </c>
      <c r="B113" s="215"/>
      <c r="J113" s="14"/>
    </row>
    <row r="114" spans="1:10" ht="21.75" customHeight="1">
      <c r="A114" s="30" t="s">
        <v>314</v>
      </c>
      <c r="D114" s="14">
        <v>-3480951</v>
      </c>
      <c r="E114" s="14"/>
      <c r="F114" s="14">
        <v>-2762294</v>
      </c>
      <c r="G114" s="14"/>
      <c r="H114" s="14">
        <v>-3708974</v>
      </c>
      <c r="I114" s="14"/>
      <c r="J114" s="14">
        <v>-2926791</v>
      </c>
    </row>
    <row r="115" spans="1:10" s="131" customFormat="1" ht="23.15" customHeight="1">
      <c r="A115" s="30" t="s">
        <v>190</v>
      </c>
      <c r="B115" s="49"/>
      <c r="C115" s="31"/>
      <c r="D115" s="15">
        <v>-23434054</v>
      </c>
      <c r="E115" s="5"/>
      <c r="F115" s="15">
        <v>-24310825</v>
      </c>
      <c r="G115" s="5"/>
      <c r="H115" s="15">
        <v>-6079537</v>
      </c>
      <c r="I115" s="5"/>
      <c r="J115" s="15">
        <v>-5675165</v>
      </c>
    </row>
    <row r="116" spans="1:10" ht="21.75" customHeight="1">
      <c r="A116" s="244" t="s">
        <v>289</v>
      </c>
      <c r="B116" s="244"/>
      <c r="C116" s="244"/>
      <c r="D116" s="228">
        <f>SUM(D94:D115)</f>
        <v>-50289012</v>
      </c>
      <c r="E116" s="130"/>
      <c r="F116" s="228">
        <f>SUM(F94:F115)</f>
        <v>-19282474</v>
      </c>
      <c r="G116" s="130"/>
      <c r="H116" s="228">
        <f>SUM(H94:H115)</f>
        <v>3431680</v>
      </c>
      <c r="I116" s="130"/>
      <c r="J116" s="228">
        <f>SUM(J94:J115)</f>
        <v>6262034</v>
      </c>
    </row>
    <row r="117" spans="1:10" s="7" customFormat="1" ht="20.25" customHeight="1">
      <c r="A117" s="43" t="s">
        <v>0</v>
      </c>
      <c r="B117" s="44"/>
      <c r="C117" s="39"/>
      <c r="D117" s="45"/>
      <c r="E117" s="46"/>
      <c r="F117" s="45"/>
      <c r="G117" s="46"/>
      <c r="H117" s="145"/>
      <c r="I117" s="46"/>
      <c r="J117" s="145"/>
    </row>
    <row r="118" spans="1:10" s="131" customFormat="1" ht="20.25" customHeight="1">
      <c r="A118" s="43" t="s">
        <v>1</v>
      </c>
      <c r="B118" s="44"/>
      <c r="C118" s="39"/>
      <c r="D118" s="99"/>
      <c r="E118" s="99"/>
      <c r="F118" s="99"/>
      <c r="G118" s="99"/>
      <c r="H118" s="99"/>
      <c r="I118" s="99"/>
      <c r="J118" s="99"/>
    </row>
    <row r="119" spans="1:10" s="131" customFormat="1" ht="20.25" customHeight="1">
      <c r="A119" s="47" t="s">
        <v>166</v>
      </c>
      <c r="B119" s="140"/>
      <c r="C119" s="39"/>
      <c r="D119" s="99"/>
      <c r="E119" s="99"/>
      <c r="F119" s="99"/>
      <c r="G119" s="99"/>
      <c r="H119" s="99"/>
      <c r="I119" s="99"/>
      <c r="J119" s="99"/>
    </row>
    <row r="120" spans="1:10" ht="21" customHeight="1">
      <c r="A120" s="48"/>
      <c r="B120" s="48"/>
      <c r="C120" s="48"/>
      <c r="D120" s="5"/>
      <c r="F120" s="5"/>
      <c r="H120" s="238" t="s">
        <v>3</v>
      </c>
      <c r="I120" s="238"/>
      <c r="J120" s="238"/>
    </row>
    <row r="121" spans="1:10" s="131" customFormat="1" ht="21.65" customHeight="1">
      <c r="A121" s="44"/>
      <c r="B121" s="44"/>
      <c r="C121" s="39"/>
      <c r="D121" s="233" t="s">
        <v>4</v>
      </c>
      <c r="E121" s="233"/>
      <c r="F121" s="233"/>
      <c r="G121" s="18"/>
      <c r="H121" s="233" t="s">
        <v>5</v>
      </c>
      <c r="I121" s="233"/>
      <c r="J121" s="233"/>
    </row>
    <row r="122" spans="1:10" s="131" customFormat="1" ht="21.65" customHeight="1">
      <c r="A122" s="44"/>
      <c r="B122" s="44"/>
      <c r="C122" s="39"/>
      <c r="D122" s="236" t="s">
        <v>6</v>
      </c>
      <c r="E122" s="236"/>
      <c r="F122" s="236"/>
      <c r="G122" s="130"/>
      <c r="H122" s="236" t="s">
        <v>7</v>
      </c>
      <c r="I122" s="236"/>
      <c r="J122" s="236"/>
    </row>
    <row r="123" spans="1:10" s="131" customFormat="1" ht="21.65" customHeight="1">
      <c r="A123" s="44"/>
      <c r="B123" s="44"/>
      <c r="C123" s="99"/>
      <c r="D123" s="239" t="s">
        <v>83</v>
      </c>
      <c r="E123" s="239"/>
      <c r="F123" s="239"/>
      <c r="G123" s="10"/>
      <c r="H123" s="239" t="s">
        <v>83</v>
      </c>
      <c r="I123" s="239"/>
      <c r="J123" s="239"/>
    </row>
    <row r="124" spans="1:10" s="131" customFormat="1" ht="21.65" customHeight="1">
      <c r="A124" s="44"/>
      <c r="B124" s="44"/>
      <c r="C124" s="31" t="s">
        <v>10</v>
      </c>
      <c r="D124" s="33">
        <v>2024</v>
      </c>
      <c r="E124" s="11"/>
      <c r="F124" s="33">
        <v>2023</v>
      </c>
      <c r="G124" s="11"/>
      <c r="H124" s="33">
        <v>2024</v>
      </c>
      <c r="I124" s="11"/>
      <c r="J124" s="33">
        <v>2023</v>
      </c>
    </row>
    <row r="125" spans="1:10" s="131" customFormat="1" ht="6.75" customHeight="1">
      <c r="A125" s="44"/>
      <c r="B125" s="44"/>
      <c r="C125" s="39"/>
      <c r="D125" s="11"/>
      <c r="E125" s="12"/>
      <c r="F125" s="11"/>
      <c r="G125" s="12"/>
      <c r="H125" s="11"/>
      <c r="I125" s="12"/>
      <c r="J125" s="11"/>
    </row>
    <row r="126" spans="1:10" ht="23.25" customHeight="1">
      <c r="A126" s="86" t="s">
        <v>275</v>
      </c>
      <c r="B126" s="44"/>
      <c r="C126" s="39"/>
      <c r="D126" s="30"/>
      <c r="E126" s="30"/>
      <c r="F126" s="30"/>
      <c r="G126" s="30"/>
      <c r="H126" s="30"/>
      <c r="I126" s="30"/>
      <c r="J126" s="30"/>
    </row>
    <row r="127" spans="1:10" ht="23.25" customHeight="1">
      <c r="A127" s="86" t="s">
        <v>206</v>
      </c>
      <c r="B127" s="86"/>
      <c r="C127" s="39"/>
      <c r="D127" s="14">
        <v>358304</v>
      </c>
      <c r="F127" s="14">
        <f>SUM(F61,F82,F116)</f>
        <v>-3538389</v>
      </c>
      <c r="H127" s="14">
        <v>-233012</v>
      </c>
      <c r="J127" s="14">
        <f>SUM(J61,J82,J116)</f>
        <v>-442269</v>
      </c>
    </row>
    <row r="128" spans="1:10" ht="23.25" customHeight="1">
      <c r="A128" s="86" t="s">
        <v>217</v>
      </c>
      <c r="B128" s="86"/>
      <c r="C128" s="39"/>
      <c r="D128" s="14"/>
      <c r="F128" s="14"/>
      <c r="H128" s="14"/>
      <c r="J128" s="14"/>
    </row>
    <row r="129" spans="1:10" ht="23.25" customHeight="1">
      <c r="A129" s="86" t="s">
        <v>218</v>
      </c>
      <c r="B129" s="86"/>
      <c r="C129" s="39"/>
      <c r="D129" s="15">
        <v>-729809</v>
      </c>
      <c r="F129" s="15">
        <v>-1584560</v>
      </c>
      <c r="H129" s="15">
        <v>0</v>
      </c>
      <c r="J129" s="15">
        <v>0</v>
      </c>
    </row>
    <row r="130" spans="1:10" ht="23.25" customHeight="1">
      <c r="A130" s="44" t="s">
        <v>369</v>
      </c>
      <c r="B130" s="53"/>
      <c r="C130" s="54"/>
      <c r="D130" s="29">
        <f>SUM(D127:D129)</f>
        <v>-371505</v>
      </c>
      <c r="E130" s="18"/>
      <c r="F130" s="29">
        <f>SUM(F127:F129)</f>
        <v>-5122949</v>
      </c>
      <c r="G130" s="18"/>
      <c r="H130" s="29">
        <f>SUM(H127:H129)</f>
        <v>-233012</v>
      </c>
      <c r="I130" s="18"/>
      <c r="J130" s="29">
        <f>SUM(J127:J129)</f>
        <v>-442269</v>
      </c>
    </row>
    <row r="131" spans="1:10" ht="23.25" customHeight="1">
      <c r="A131" s="86" t="s">
        <v>191</v>
      </c>
      <c r="B131" s="86"/>
      <c r="C131" s="39"/>
      <c r="D131" s="14">
        <v>24403720</v>
      </c>
      <c r="F131" s="14">
        <v>29526669</v>
      </c>
      <c r="H131" s="14">
        <v>1459843</v>
      </c>
      <c r="J131" s="14">
        <v>1902112</v>
      </c>
    </row>
    <row r="132" spans="1:10" ht="23.25" customHeight="1" thickBot="1">
      <c r="A132" s="44" t="s">
        <v>192</v>
      </c>
      <c r="B132" s="44"/>
      <c r="D132" s="27">
        <f>SUM(D130:D131)</f>
        <v>24032215</v>
      </c>
      <c r="E132" s="18"/>
      <c r="F132" s="27">
        <f>SUM(F130:F131)</f>
        <v>24403720</v>
      </c>
      <c r="G132" s="18"/>
      <c r="H132" s="27">
        <f>SUM(H130:H131)</f>
        <v>1226831</v>
      </c>
      <c r="I132" s="18"/>
      <c r="J132" s="27">
        <f>SUM(J130:J131)</f>
        <v>1459843</v>
      </c>
    </row>
    <row r="133" spans="1:10" ht="6" customHeight="1" thickTop="1">
      <c r="D133" s="20"/>
      <c r="E133" s="20"/>
      <c r="F133" s="20"/>
      <c r="G133" s="20"/>
      <c r="H133" s="20"/>
      <c r="I133" s="20"/>
      <c r="J133" s="20"/>
    </row>
    <row r="134" spans="1:10" ht="23.25" customHeight="1">
      <c r="A134" s="51" t="s">
        <v>254</v>
      </c>
      <c r="B134" s="55"/>
    </row>
    <row r="135" spans="1:10" ht="22.5" customHeight="1">
      <c r="A135" s="140" t="s">
        <v>193</v>
      </c>
      <c r="B135" s="50" t="s">
        <v>12</v>
      </c>
      <c r="C135" s="55"/>
      <c r="D135" s="56"/>
      <c r="E135" s="56"/>
      <c r="F135" s="56"/>
      <c r="G135" s="56"/>
      <c r="H135" s="56"/>
      <c r="I135" s="56"/>
      <c r="J135" s="56"/>
    </row>
    <row r="136" spans="1:10" ht="22.5" customHeight="1">
      <c r="A136" s="99"/>
      <c r="B136" s="146" t="s">
        <v>194</v>
      </c>
      <c r="D136" s="56"/>
      <c r="E136" s="56"/>
      <c r="F136" s="56"/>
      <c r="G136" s="56"/>
      <c r="H136" s="56"/>
      <c r="I136" s="56"/>
      <c r="J136" s="56"/>
    </row>
    <row r="137" spans="1:10" ht="22.5" customHeight="1">
      <c r="A137" s="99"/>
      <c r="B137" s="86" t="s">
        <v>12</v>
      </c>
      <c r="C137" s="31">
        <v>6</v>
      </c>
      <c r="D137" s="56">
        <v>24943527</v>
      </c>
      <c r="E137" s="56"/>
      <c r="F137" s="56">
        <v>26135884</v>
      </c>
      <c r="G137" s="56"/>
      <c r="H137" s="56">
        <v>1266831</v>
      </c>
      <c r="I137" s="56"/>
      <c r="J137" s="56">
        <v>1459843</v>
      </c>
    </row>
    <row r="138" spans="1:10" ht="22.5" customHeight="1">
      <c r="A138" s="99"/>
      <c r="B138" s="86" t="s">
        <v>195</v>
      </c>
      <c r="D138" s="57">
        <v>-911312</v>
      </c>
      <c r="E138" s="56"/>
      <c r="F138" s="57">
        <v>-1732164</v>
      </c>
      <c r="G138" s="56"/>
      <c r="H138" s="15">
        <v>0</v>
      </c>
      <c r="I138" s="58"/>
      <c r="J138" s="15">
        <v>0</v>
      </c>
    </row>
    <row r="139" spans="1:10" ht="22.5" customHeight="1" thickBot="1">
      <c r="A139" s="50"/>
      <c r="B139" s="44" t="s">
        <v>196</v>
      </c>
      <c r="C139" s="55"/>
      <c r="D139" s="22">
        <f>SUM(D137:D138)</f>
        <v>24032215</v>
      </c>
      <c r="E139" s="58"/>
      <c r="F139" s="22">
        <f>SUM(F137:F138)</f>
        <v>24403720</v>
      </c>
      <c r="G139" s="58"/>
      <c r="H139" s="59">
        <f>SUM(H137:H138)</f>
        <v>1266831</v>
      </c>
      <c r="I139" s="58"/>
      <c r="J139" s="59">
        <f>SUM(J137:J138)</f>
        <v>1459843</v>
      </c>
    </row>
    <row r="140" spans="1:10" s="131" customFormat="1" ht="6" customHeight="1" thickTop="1">
      <c r="A140" s="140"/>
      <c r="B140" s="140"/>
      <c r="C140" s="39"/>
      <c r="D140" s="99"/>
      <c r="E140" s="99"/>
      <c r="F140" s="99"/>
      <c r="G140" s="99"/>
      <c r="H140" s="99"/>
      <c r="I140" s="99"/>
      <c r="J140" s="99"/>
    </row>
    <row r="141" spans="1:10" ht="23.25" customHeight="1">
      <c r="A141" s="140" t="s">
        <v>197</v>
      </c>
      <c r="B141" s="44" t="s">
        <v>198</v>
      </c>
      <c r="E141" s="13"/>
      <c r="G141" s="13"/>
      <c r="H141" s="13"/>
      <c r="I141" s="13"/>
      <c r="J141" s="13"/>
    </row>
    <row r="142" spans="1:10" ht="4.5" customHeight="1"/>
    <row r="143" spans="1:10" ht="23.25" customHeight="1">
      <c r="B143" s="131" t="s">
        <v>365</v>
      </c>
      <c r="C143" s="39"/>
      <c r="D143" s="99"/>
      <c r="E143" s="99"/>
      <c r="F143" s="99"/>
      <c r="G143" s="99"/>
      <c r="H143" s="99"/>
      <c r="I143" s="99"/>
      <c r="J143" s="99"/>
    </row>
    <row r="144" spans="1:10" ht="4.5" customHeight="1"/>
    <row r="145" spans="2:10" ht="23.25" customHeight="1">
      <c r="B145" s="131" t="s">
        <v>366</v>
      </c>
      <c r="C145" s="39"/>
      <c r="D145" s="99"/>
      <c r="E145" s="99"/>
      <c r="F145" s="99"/>
      <c r="G145" s="99"/>
      <c r="H145" s="99"/>
      <c r="I145" s="99"/>
      <c r="J145" s="99"/>
    </row>
    <row r="146" spans="2:10" ht="4.5" customHeight="1">
      <c r="B146" s="32"/>
      <c r="C146" s="39"/>
      <c r="D146" s="99"/>
      <c r="E146" s="99"/>
      <c r="F146" s="99"/>
      <c r="G146" s="99"/>
      <c r="H146" s="99"/>
      <c r="I146" s="99"/>
      <c r="J146" s="99"/>
    </row>
    <row r="147" spans="2:10" ht="23.25" customHeight="1">
      <c r="B147" s="131" t="s">
        <v>367</v>
      </c>
      <c r="C147" s="150"/>
      <c r="D147" s="148"/>
      <c r="E147" s="148"/>
      <c r="F147" s="148"/>
      <c r="G147" s="148"/>
      <c r="H147" s="148"/>
      <c r="I147" s="148"/>
      <c r="J147" s="148"/>
    </row>
    <row r="148" spans="2:10" s="30" customFormat="1" ht="23.25" customHeight="1">
      <c r="B148" s="131" t="s">
        <v>368</v>
      </c>
      <c r="C148" s="151"/>
      <c r="D148" s="152"/>
      <c r="E148" s="153"/>
      <c r="F148" s="152"/>
      <c r="G148" s="153"/>
      <c r="H148" s="153"/>
      <c r="I148" s="153"/>
      <c r="J148" s="153"/>
    </row>
    <row r="149" spans="2:10" ht="4.5" customHeight="1">
      <c r="B149" s="32" t="s">
        <v>199</v>
      </c>
      <c r="C149" s="39"/>
      <c r="D149" s="99"/>
      <c r="E149" s="99"/>
      <c r="F149" s="99"/>
      <c r="G149" s="99"/>
      <c r="H149" s="99"/>
      <c r="I149" s="99"/>
      <c r="J149" s="99"/>
    </row>
    <row r="150" spans="2:10" ht="23.25" customHeight="1">
      <c r="B150" s="99" t="s">
        <v>370</v>
      </c>
      <c r="C150" s="150"/>
      <c r="D150" s="148"/>
      <c r="E150" s="148"/>
      <c r="F150" s="148"/>
      <c r="G150" s="148"/>
      <c r="H150" s="148"/>
      <c r="I150" s="148"/>
      <c r="J150" s="148"/>
    </row>
    <row r="151" spans="2:10" s="30" customFormat="1" ht="23.25" customHeight="1">
      <c r="B151" s="99"/>
      <c r="C151" s="151"/>
      <c r="D151" s="152"/>
      <c r="E151" s="153"/>
      <c r="F151" s="152"/>
      <c r="G151" s="153"/>
      <c r="H151" s="153"/>
      <c r="I151" s="153"/>
      <c r="J151" s="153"/>
    </row>
  </sheetData>
  <mergeCells count="30">
    <mergeCell ref="A50:C50"/>
    <mergeCell ref="A116:C116"/>
    <mergeCell ref="H88:J88"/>
    <mergeCell ref="H89:J89"/>
    <mergeCell ref="D90:F90"/>
    <mergeCell ref="H90:J90"/>
    <mergeCell ref="D89:F89"/>
    <mergeCell ref="H4:J4"/>
    <mergeCell ref="H44:J44"/>
    <mergeCell ref="H87:J87"/>
    <mergeCell ref="H120:J120"/>
    <mergeCell ref="D123:F123"/>
    <mergeCell ref="H123:J123"/>
    <mergeCell ref="H122:J122"/>
    <mergeCell ref="H121:J121"/>
    <mergeCell ref="H5:J5"/>
    <mergeCell ref="H6:J6"/>
    <mergeCell ref="D7:F7"/>
    <mergeCell ref="H7:J7"/>
    <mergeCell ref="D47:F47"/>
    <mergeCell ref="H47:J47"/>
    <mergeCell ref="H45:J45"/>
    <mergeCell ref="H46:J46"/>
    <mergeCell ref="D121:F121"/>
    <mergeCell ref="D122:F122"/>
    <mergeCell ref="D5:F5"/>
    <mergeCell ref="D6:F6"/>
    <mergeCell ref="D45:F45"/>
    <mergeCell ref="D46:F46"/>
    <mergeCell ref="D88:F88"/>
  </mergeCells>
  <pageMargins left="0.7" right="0.7" top="0.48" bottom="0.5" header="0.5" footer="0.5"/>
  <pageSetup paperSize="9" scale="77" firstPageNumber="18" fitToHeight="4" orientation="portrait" useFirstPageNumber="1" r:id="rId1"/>
  <headerFooter>
    <oddFooter>&amp;L The accompanying notes are an integral part of these financial statements.
&amp;C&amp;12 &amp;P</oddFooter>
  </headerFooter>
  <rowBreaks count="3" manualBreakCount="3">
    <brk id="40" max="9" man="1"/>
    <brk id="83" max="9" man="1"/>
    <brk id="116" max="16383" man="1"/>
  </rowBreaks>
  <ignoredErrors>
    <ignoredError sqref="A135 A14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workbookId="469a93b4-b847-4813-8316-df6778e6f5ed" dataSnipperSheetDeleted="false" guid="5bf73891-ce39-4bf7-b067-5879ee6eda8f" revision="2">
  <settings xmlns="" guid="36d0a8c8-7462-4922-9e5c-6452d49b7d00">
    <setting type="boolean" value="True" name="embed-documents" guid="abcf916f-4dfe-4b1e-bbf3-a8a11f52a98d"/>
  </settings>
</datasnipp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EF487FF5EAD478C56E46EB2647B5C" ma:contentTypeVersion="6" ma:contentTypeDescription="Create a new document." ma:contentTypeScope="" ma:versionID="301a41aa1d99fd77b532b5200ef5d390">
  <xsd:schema xmlns:xsd="http://www.w3.org/2001/XMLSchema" xmlns:xs="http://www.w3.org/2001/XMLSchema" xmlns:p="http://schemas.microsoft.com/office/2006/metadata/properties" xmlns:ns2="a8acd0d5-fb19-432b-be53-e7064cd0070b" xmlns:ns3="4860c8b8-31a0-417d-83b0-09c9b06ddb52" targetNamespace="http://schemas.microsoft.com/office/2006/metadata/properties" ma:root="true" ma:fieldsID="29c87496dec00c88883bcec20a5c76a8" ns2:_="" ns3:_="">
    <xsd:import namespace="a8acd0d5-fb19-432b-be53-e7064cd0070b"/>
    <xsd:import namespace="4860c8b8-31a0-417d-83b0-09c9b06ddb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cd0d5-fb19-432b-be53-e7064cd007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8b8-31a0-417d-83b0-09c9b06dd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3690E-07A1-4BE8-9C6F-93488FB7EC50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E1CC5D78-DA48-44D7-A3B7-AF91E95E36C6}"/>
</file>

<file path=customXml/itemProps3.xml><?xml version="1.0" encoding="utf-8"?>
<ds:datastoreItem xmlns:ds="http://schemas.openxmlformats.org/officeDocument/2006/customXml" ds:itemID="{5317C996-5ECA-4139-BACA-D024AD489557}"/>
</file>

<file path=customXml/itemProps4.xml><?xml version="1.0" encoding="utf-8"?>
<ds:datastoreItem xmlns:ds="http://schemas.openxmlformats.org/officeDocument/2006/customXml" ds:itemID="{4602FC00-6270-43B0-A652-CB32BE089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BS 6-9</vt:lpstr>
      <vt:lpstr>PL 10-13</vt:lpstr>
      <vt:lpstr>SH14</vt:lpstr>
      <vt:lpstr>SH15</vt:lpstr>
      <vt:lpstr>SH16</vt:lpstr>
      <vt:lpstr>SH17</vt:lpstr>
      <vt:lpstr>CF 18-21</vt:lpstr>
      <vt:lpstr>'CF 18-21'!_Hlk120336604</vt:lpstr>
      <vt:lpstr>'BS 6-9'!Print_Area</vt:lpstr>
      <vt:lpstr>'CF 18-21'!Print_Area</vt:lpstr>
      <vt:lpstr>'PL 10-13'!Print_Area</vt:lpstr>
      <vt:lpstr>'SH14'!Print_Area</vt:lpstr>
      <vt:lpstr>'SH15'!Print_Area</vt:lpstr>
      <vt:lpstr>'SH16'!Print_Area</vt:lpstr>
      <vt:lpstr>'SH17'!Print_Area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Somjai, Nigonyanont</dc:creator>
  <cp:keywords/>
  <dc:description/>
  <cp:lastModifiedBy>KPMG</cp:lastModifiedBy>
  <cp:revision/>
  <cp:lastPrinted>2025-02-26T06:23:13Z</cp:lastPrinted>
  <dcterms:created xsi:type="dcterms:W3CDTF">2005-02-11T01:43:17Z</dcterms:created>
  <dcterms:modified xsi:type="dcterms:W3CDTF">2025-02-26T10:33:20Z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0x01010061DEF487FF5EAD478C56E46EB2647B5C</vt:lpwstr>
  </property>
</Properties>
</file>