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6F1D14D7-1855-4F72-BE0D-38B7728B9C7D}" xr6:coauthVersionLast="47" xr6:coauthVersionMax="47" xr10:uidLastSave="{00000000-0000-0000-0000-000000000000}"/>
  <bookViews>
    <workbookView xWindow="28690" yWindow="3250" windowWidth="24220" windowHeight="13000" xr2:uid="{00000000-000D-0000-FFFF-FFFF00000000}"/>
  </bookViews>
  <sheets>
    <sheet name="BS 2-5" sheetId="13" r:id="rId1"/>
    <sheet name="PL 6-11" sheetId="34" r:id="rId2"/>
    <sheet name="CH12" sheetId="35" r:id="rId3"/>
    <sheet name="CH13" sheetId="36" r:id="rId4"/>
    <sheet name="CH14" sheetId="37" r:id="rId5"/>
    <sheet name="CH15" sheetId="39" r:id="rId6"/>
    <sheet name="CF 16-19" sheetId="38" r:id="rId7"/>
  </sheets>
  <definedNames>
    <definedName name="__FPMExcelClient_CellBasedFunctionStatus" localSheetId="0" hidden="1">"2_2_2_2_2"</definedName>
    <definedName name="_xlnm._FilterDatabase" localSheetId="3" hidden="1">'CH13'!$C$22:$C$23</definedName>
    <definedName name="_xlnm.Print_Area" localSheetId="6">'CF 16-19'!$A$1:$K$145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3" l="1"/>
  <c r="AE26" i="36"/>
  <c r="AK26" i="36"/>
  <c r="AE25" i="36"/>
  <c r="W23" i="36"/>
  <c r="AI23" i="36"/>
  <c r="S23" i="36"/>
  <c r="Q23" i="36"/>
  <c r="G23" i="36"/>
  <c r="E23" i="36"/>
  <c r="C23" i="36"/>
  <c r="AE21" i="36"/>
  <c r="AG21" i="36" s="1"/>
  <c r="AK21" i="36" s="1"/>
  <c r="O33" i="39"/>
  <c r="AC33" i="39"/>
  <c r="AA21" i="39"/>
  <c r="AA23" i="39"/>
  <c r="Y21" i="39"/>
  <c r="Y23" i="39" s="1"/>
  <c r="W21" i="39"/>
  <c r="U21" i="39"/>
  <c r="U23" i="39" s="1"/>
  <c r="S21" i="39"/>
  <c r="S23" i="39" s="1"/>
  <c r="Q21" i="39"/>
  <c r="Q23" i="39" s="1"/>
  <c r="O21" i="39"/>
  <c r="M21" i="39"/>
  <c r="M23" i="39" s="1"/>
  <c r="K21" i="39"/>
  <c r="I21" i="39"/>
  <c r="I23" i="39" s="1"/>
  <c r="G21" i="39"/>
  <c r="G23" i="39" s="1"/>
  <c r="E21" i="39"/>
  <c r="E23" i="39" s="1"/>
  <c r="C21" i="39"/>
  <c r="W23" i="39"/>
  <c r="O23" i="39"/>
  <c r="K23" i="39"/>
  <c r="AC20" i="39"/>
  <c r="AA32" i="39"/>
  <c r="AC32" i="39" s="1"/>
  <c r="AA31" i="39"/>
  <c r="AC31" i="39" s="1"/>
  <c r="Y29" i="39"/>
  <c r="Y33" i="39" s="1"/>
  <c r="W29" i="39"/>
  <c r="W33" i="39" s="1"/>
  <c r="U29" i="39"/>
  <c r="U33" i="39" s="1"/>
  <c r="S29" i="39"/>
  <c r="S33" i="39" s="1"/>
  <c r="Q29" i="39"/>
  <c r="Q33" i="39" s="1"/>
  <c r="O29" i="39"/>
  <c r="M29" i="39"/>
  <c r="M33" i="39" s="1"/>
  <c r="K29" i="39"/>
  <c r="K33" i="39" s="1"/>
  <c r="I29" i="39"/>
  <c r="I33" i="39" s="1"/>
  <c r="G29" i="39"/>
  <c r="G33" i="39" s="1"/>
  <c r="E29" i="39"/>
  <c r="E33" i="39" s="1"/>
  <c r="C29" i="39"/>
  <c r="C33" i="39" s="1"/>
  <c r="AA27" i="39"/>
  <c r="AC27" i="39" s="1"/>
  <c r="AA25" i="39"/>
  <c r="AC25" i="39" s="1"/>
  <c r="AA17" i="39"/>
  <c r="AC17" i="39" s="1"/>
  <c r="AC21" i="39" l="1"/>
  <c r="AC23" i="39" s="1"/>
  <c r="C23" i="39"/>
  <c r="AA33" i="39"/>
  <c r="AA29" i="39"/>
  <c r="AC29" i="39" s="1"/>
  <c r="G79" i="38" l="1"/>
  <c r="Q21" i="35"/>
  <c r="AC28" i="37"/>
  <c r="AK31" i="35" l="1"/>
  <c r="AM28" i="35"/>
  <c r="E111" i="38" l="1"/>
  <c r="I38" i="38" l="1"/>
  <c r="AE28" i="36" l="1"/>
  <c r="AG28" i="36" s="1"/>
  <c r="AK28" i="36" s="1"/>
  <c r="K79" i="38" l="1"/>
  <c r="I79" i="38"/>
  <c r="E79" i="38"/>
  <c r="D68" i="34"/>
  <c r="K136" i="38" l="1"/>
  <c r="I136" i="38"/>
  <c r="G136" i="38"/>
  <c r="E136" i="38"/>
  <c r="K111" i="38"/>
  <c r="I111" i="38"/>
  <c r="G111" i="38"/>
  <c r="K38" i="38"/>
  <c r="K59" i="38" s="1"/>
  <c r="K118" i="38" s="1"/>
  <c r="K120" i="38" s="1"/>
  <c r="G38" i="38"/>
  <c r="G59" i="38" s="1"/>
  <c r="G118" i="38" s="1"/>
  <c r="G120" i="38" s="1"/>
  <c r="E38" i="38"/>
  <c r="E59" i="38" s="1"/>
  <c r="E118" i="38" s="1"/>
  <c r="E120" i="38" s="1"/>
  <c r="AI18" i="36"/>
  <c r="AE18" i="36"/>
  <c r="AC18" i="36"/>
  <c r="AA18" i="36"/>
  <c r="Y18" i="36"/>
  <c r="W18" i="36"/>
  <c r="U18" i="36"/>
  <c r="S18" i="36"/>
  <c r="Q18" i="36"/>
  <c r="O18" i="36"/>
  <c r="M18" i="36"/>
  <c r="K18" i="36"/>
  <c r="I18" i="36"/>
  <c r="G18" i="36"/>
  <c r="E18" i="36"/>
  <c r="C18" i="36"/>
  <c r="AA21" i="35"/>
  <c r="AC33" i="37"/>
  <c r="AC32" i="37"/>
  <c r="AC29" i="37"/>
  <c r="AC26" i="37"/>
  <c r="AC21" i="37"/>
  <c r="AC20" i="37"/>
  <c r="S30" i="37"/>
  <c r="S22" i="37"/>
  <c r="S24" i="37" s="1"/>
  <c r="M30" i="37"/>
  <c r="M22" i="37"/>
  <c r="M24" i="37" s="1"/>
  <c r="I30" i="37"/>
  <c r="I22" i="37"/>
  <c r="I24" i="37" s="1"/>
  <c r="AA30" i="37"/>
  <c r="Y30" i="37"/>
  <c r="W30" i="37"/>
  <c r="U30" i="37"/>
  <c r="Q30" i="37"/>
  <c r="O30" i="37"/>
  <c r="K30" i="37"/>
  <c r="G30" i="37"/>
  <c r="E30" i="37"/>
  <c r="C30" i="37"/>
  <c r="AA22" i="37"/>
  <c r="AA24" i="37" s="1"/>
  <c r="Y22" i="37"/>
  <c r="Y24" i="37" s="1"/>
  <c r="W22" i="37"/>
  <c r="W24" i="37" s="1"/>
  <c r="U22" i="37"/>
  <c r="U24" i="37" s="1"/>
  <c r="Q22" i="37"/>
  <c r="Q24" i="37" s="1"/>
  <c r="O22" i="37"/>
  <c r="O24" i="37" s="1"/>
  <c r="K22" i="37"/>
  <c r="K24" i="37" s="1"/>
  <c r="G22" i="37"/>
  <c r="G24" i="37" s="1"/>
  <c r="E22" i="37"/>
  <c r="E24" i="37" s="1"/>
  <c r="C22" i="37"/>
  <c r="AA17" i="37"/>
  <c r="AC17" i="37" s="1"/>
  <c r="AG22" i="36"/>
  <c r="AK22" i="36" s="1"/>
  <c r="AK23" i="36" s="1"/>
  <c r="AG17" i="36"/>
  <c r="AK17" i="36" s="1"/>
  <c r="AK18" i="36" s="1"/>
  <c r="AE16" i="36"/>
  <c r="AG16" i="36" s="1"/>
  <c r="AK16" i="36" s="1"/>
  <c r="U37" i="36"/>
  <c r="U30" i="36"/>
  <c r="U23" i="36"/>
  <c r="O37" i="36"/>
  <c r="O30" i="36"/>
  <c r="O23" i="36"/>
  <c r="K37" i="36"/>
  <c r="K30" i="36"/>
  <c r="K23" i="36"/>
  <c r="AI37" i="35"/>
  <c r="AI26" i="35"/>
  <c r="AI20" i="35"/>
  <c r="AM20" i="35" s="1"/>
  <c r="AI19" i="35"/>
  <c r="U39" i="35"/>
  <c r="U31" i="35"/>
  <c r="U21" i="35"/>
  <c r="O39" i="35"/>
  <c r="O31" i="35"/>
  <c r="O21" i="35"/>
  <c r="K39" i="35"/>
  <c r="K31" i="35"/>
  <c r="K21" i="35"/>
  <c r="AE40" i="36"/>
  <c r="AG40" i="36" s="1"/>
  <c r="AE39" i="36"/>
  <c r="AG39" i="36" s="1"/>
  <c r="AI37" i="36"/>
  <c r="AC37" i="36"/>
  <c r="AA37" i="36"/>
  <c r="Y37" i="36"/>
  <c r="W37" i="36"/>
  <c r="S37" i="36"/>
  <c r="Q37" i="36"/>
  <c r="M37" i="36"/>
  <c r="I37" i="36"/>
  <c r="G37" i="36"/>
  <c r="E37" i="36"/>
  <c r="C37" i="36"/>
  <c r="AE36" i="36"/>
  <c r="AG36" i="36" s="1"/>
  <c r="AE35" i="36"/>
  <c r="AG35" i="36" s="1"/>
  <c r="AE33" i="36"/>
  <c r="AG33" i="36" s="1"/>
  <c r="AI30" i="36"/>
  <c r="AC30" i="36"/>
  <c r="AA30" i="36"/>
  <c r="Y30" i="36"/>
  <c r="W30" i="36"/>
  <c r="S30" i="36"/>
  <c r="Q30" i="36"/>
  <c r="M30" i="36"/>
  <c r="I30" i="36"/>
  <c r="G30" i="36"/>
  <c r="E30" i="36"/>
  <c r="C30" i="36"/>
  <c r="AE27" i="36"/>
  <c r="AG27" i="36" s="1"/>
  <c r="AG25" i="36"/>
  <c r="AE23" i="36"/>
  <c r="AC23" i="36"/>
  <c r="AA23" i="36"/>
  <c r="Y23" i="36"/>
  <c r="M23" i="36"/>
  <c r="I23" i="36"/>
  <c r="AG42" i="35"/>
  <c r="AG41" i="35"/>
  <c r="AI41" i="35" s="1"/>
  <c r="AK39" i="35"/>
  <c r="AE39" i="35"/>
  <c r="AC39" i="35"/>
  <c r="AA39" i="35"/>
  <c r="Y39" i="35"/>
  <c r="W39" i="35"/>
  <c r="S39" i="35"/>
  <c r="Q39" i="35"/>
  <c r="M39" i="35"/>
  <c r="I39" i="35"/>
  <c r="G39" i="35"/>
  <c r="E39" i="35"/>
  <c r="C39" i="35"/>
  <c r="AG38" i="35"/>
  <c r="AI38" i="35" s="1"/>
  <c r="AG37" i="35"/>
  <c r="AG35" i="35"/>
  <c r="AI35" i="35" s="1"/>
  <c r="AE31" i="35"/>
  <c r="AC31" i="35"/>
  <c r="AA31" i="35"/>
  <c r="Y31" i="35"/>
  <c r="W31" i="35"/>
  <c r="S31" i="35"/>
  <c r="Q31" i="35"/>
  <c r="M31" i="35"/>
  <c r="I31" i="35"/>
  <c r="G31" i="35"/>
  <c r="E31" i="35"/>
  <c r="C31" i="35"/>
  <c r="AG29" i="35"/>
  <c r="AI29" i="35" s="1"/>
  <c r="AG27" i="35"/>
  <c r="AI27" i="35" s="1"/>
  <c r="AG26" i="35"/>
  <c r="AG25" i="35"/>
  <c r="AI25" i="35" s="1"/>
  <c r="AK21" i="35"/>
  <c r="AG21" i="35"/>
  <c r="AE21" i="35"/>
  <c r="AC21" i="35"/>
  <c r="Y21" i="35"/>
  <c r="W21" i="35"/>
  <c r="S21" i="35"/>
  <c r="M21" i="35"/>
  <c r="I21" i="35"/>
  <c r="G21" i="35"/>
  <c r="E21" i="35"/>
  <c r="C21" i="35"/>
  <c r="AG16" i="35"/>
  <c r="AI16" i="35" s="1"/>
  <c r="AG23" i="36" l="1"/>
  <c r="I34" i="37"/>
  <c r="AI21" i="35"/>
  <c r="S34" i="37"/>
  <c r="AG18" i="36"/>
  <c r="AC22" i="37"/>
  <c r="AC24" i="37" s="1"/>
  <c r="M34" i="37"/>
  <c r="I118" i="38"/>
  <c r="I120" i="38" s="1"/>
  <c r="I59" i="38"/>
  <c r="E31" i="36"/>
  <c r="E41" i="36" s="1"/>
  <c r="AI42" i="35"/>
  <c r="AM42" i="35" s="1"/>
  <c r="AM38" i="35"/>
  <c r="AM37" i="35"/>
  <c r="O33" i="35"/>
  <c r="O43" i="35" s="1"/>
  <c r="U33" i="35"/>
  <c r="U43" i="35" s="1"/>
  <c r="AM26" i="35"/>
  <c r="AM27" i="35"/>
  <c r="AA33" i="35"/>
  <c r="AA43" i="35" s="1"/>
  <c r="AC30" i="37"/>
  <c r="W34" i="37"/>
  <c r="Y34" i="37"/>
  <c r="G34" i="37"/>
  <c r="K34" i="37"/>
  <c r="E34" i="37"/>
  <c r="Q34" i="37"/>
  <c r="U34" i="37"/>
  <c r="O34" i="37"/>
  <c r="AA34" i="37"/>
  <c r="C24" i="37"/>
  <c r="C34" i="37" s="1"/>
  <c r="O31" i="36"/>
  <c r="O41" i="36" s="1"/>
  <c r="C31" i="36"/>
  <c r="C41" i="36" s="1"/>
  <c r="G31" i="36"/>
  <c r="G41" i="36" s="1"/>
  <c r="I31" i="36"/>
  <c r="I41" i="36" s="1"/>
  <c r="AK35" i="36"/>
  <c r="AK39" i="36"/>
  <c r="S31" i="36"/>
  <c r="S41" i="36" s="1"/>
  <c r="AK40" i="36"/>
  <c r="AK36" i="36"/>
  <c r="AK27" i="36"/>
  <c r="U31" i="36"/>
  <c r="U41" i="36" s="1"/>
  <c r="AE37" i="36"/>
  <c r="AG37" i="36" s="1"/>
  <c r="K31" i="36"/>
  <c r="K41" i="36" s="1"/>
  <c r="M31" i="36"/>
  <c r="M41" i="36" s="1"/>
  <c r="AA31" i="36"/>
  <c r="AA41" i="36" s="1"/>
  <c r="AE30" i="36"/>
  <c r="AE31" i="36" s="1"/>
  <c r="AC31" i="36"/>
  <c r="AC41" i="36" s="1"/>
  <c r="W31" i="36"/>
  <c r="W41" i="36" s="1"/>
  <c r="Y31" i="36"/>
  <c r="AI31" i="36"/>
  <c r="AI41" i="36" s="1"/>
  <c r="Y41" i="36"/>
  <c r="Q31" i="36"/>
  <c r="Q41" i="36" s="1"/>
  <c r="AM41" i="35"/>
  <c r="AM29" i="35"/>
  <c r="I33" i="35"/>
  <c r="I43" i="35" s="1"/>
  <c r="K33" i="35"/>
  <c r="K43" i="35" s="1"/>
  <c r="M33" i="35"/>
  <c r="M43" i="35" s="1"/>
  <c r="G33" i="35"/>
  <c r="G43" i="35" s="1"/>
  <c r="Y33" i="35"/>
  <c r="Y43" i="35" s="1"/>
  <c r="C33" i="35"/>
  <c r="C43" i="35" s="1"/>
  <c r="S33" i="35"/>
  <c r="S43" i="35" s="1"/>
  <c r="E33" i="35"/>
  <c r="E43" i="35" s="1"/>
  <c r="Q33" i="35"/>
  <c r="Q43" i="35" s="1"/>
  <c r="W33" i="35"/>
  <c r="W43" i="35" s="1"/>
  <c r="AC33" i="35"/>
  <c r="AC43" i="35" s="1"/>
  <c r="AE33" i="35"/>
  <c r="AE43" i="35" s="1"/>
  <c r="AK33" i="35"/>
  <c r="AK43" i="35" s="1"/>
  <c r="AG31" i="35"/>
  <c r="AG33" i="35" s="1"/>
  <c r="AG39" i="35"/>
  <c r="AI39" i="35" s="1"/>
  <c r="AM19" i="35"/>
  <c r="AM21" i="35" s="1"/>
  <c r="AG43" i="35" l="1"/>
  <c r="AC34" i="37"/>
  <c r="AE41" i="36"/>
  <c r="AG41" i="36" s="1"/>
  <c r="AM16" i="35"/>
  <c r="AK33" i="36" l="1"/>
  <c r="AK37" i="36" s="1"/>
  <c r="AK25" i="36"/>
  <c r="AK30" i="36" s="1"/>
  <c r="AK31" i="36" s="1"/>
  <c r="AG30" i="36"/>
  <c r="AG31" i="36" s="1"/>
  <c r="AM35" i="35"/>
  <c r="AM39" i="35" s="1"/>
  <c r="AI31" i="35"/>
  <c r="AI33" i="35" s="1"/>
  <c r="AI43" i="35" s="1"/>
  <c r="AM25" i="35"/>
  <c r="AM31" i="35" s="1"/>
  <c r="AM33" i="35" s="1"/>
  <c r="AM43" i="35" l="1"/>
  <c r="AK41" i="36"/>
  <c r="J144" i="34" l="1"/>
  <c r="J158" i="34" s="1"/>
  <c r="F144" i="34"/>
  <c r="F158" i="34" s="1"/>
  <c r="J208" i="34"/>
  <c r="H208" i="34"/>
  <c r="F208" i="34"/>
  <c r="D208" i="34"/>
  <c r="J187" i="34"/>
  <c r="H187" i="34"/>
  <c r="F187" i="34"/>
  <c r="D187" i="34"/>
  <c r="J173" i="34"/>
  <c r="H173" i="34"/>
  <c r="F173" i="34"/>
  <c r="D173" i="34"/>
  <c r="H144" i="34"/>
  <c r="H158" i="34" s="1"/>
  <c r="D144" i="34"/>
  <c r="D158" i="34" s="1"/>
  <c r="J132" i="34"/>
  <c r="H132" i="34"/>
  <c r="F132" i="34"/>
  <c r="D132" i="34"/>
  <c r="J120" i="34"/>
  <c r="H120" i="34"/>
  <c r="F120" i="34"/>
  <c r="D120" i="34"/>
  <c r="J103" i="34"/>
  <c r="H103" i="34"/>
  <c r="F103" i="34"/>
  <c r="D103" i="34"/>
  <c r="J82" i="34"/>
  <c r="H82" i="34"/>
  <c r="F82" i="34"/>
  <c r="D82" i="34"/>
  <c r="J68" i="34"/>
  <c r="H68" i="34"/>
  <c r="F68" i="34"/>
  <c r="H39" i="34"/>
  <c r="H53" i="34" s="1"/>
  <c r="F39" i="34"/>
  <c r="F53" i="34" s="1"/>
  <c r="D39" i="34"/>
  <c r="D53" i="34" s="1"/>
  <c r="J28" i="34"/>
  <c r="H28" i="34"/>
  <c r="F28" i="34"/>
  <c r="D28" i="34"/>
  <c r="J17" i="34"/>
  <c r="H17" i="34"/>
  <c r="F17" i="34"/>
  <c r="D17" i="34"/>
  <c r="D189" i="34" l="1"/>
  <c r="D191" i="34" s="1"/>
  <c r="H189" i="34"/>
  <c r="H191" i="34" s="1"/>
  <c r="F137" i="34"/>
  <c r="F139" i="34" s="1"/>
  <c r="J189" i="34"/>
  <c r="J191" i="34" s="1"/>
  <c r="H32" i="34"/>
  <c r="H34" i="34" s="1"/>
  <c r="D32" i="34"/>
  <c r="D34" i="34" s="1"/>
  <c r="H84" i="34"/>
  <c r="H86" i="34" s="1"/>
  <c r="D84" i="34"/>
  <c r="D86" i="34" s="1"/>
  <c r="H137" i="34"/>
  <c r="H139" i="34" s="1"/>
  <c r="D137" i="34"/>
  <c r="D139" i="34" s="1"/>
  <c r="F189" i="34"/>
  <c r="F191" i="34" s="1"/>
  <c r="J137" i="34"/>
  <c r="J139" i="34" s="1"/>
  <c r="J84" i="34"/>
  <c r="F84" i="34"/>
  <c r="F86" i="34" s="1"/>
  <c r="J32" i="34"/>
  <c r="J34" i="34" s="1"/>
  <c r="J39" i="34" s="1"/>
  <c r="J53" i="34" s="1"/>
  <c r="F32" i="34"/>
  <c r="F34" i="34" s="1"/>
  <c r="J86" i="34" l="1"/>
  <c r="C125" i="13" l="1"/>
  <c r="C127" i="13" s="1"/>
  <c r="C81" i="13"/>
  <c r="I54" i="13" l="1"/>
  <c r="G54" i="13"/>
  <c r="E54" i="13"/>
  <c r="C54" i="13"/>
  <c r="E25" i="13"/>
  <c r="I81" i="13"/>
  <c r="E81" i="13"/>
  <c r="I91" i="13"/>
  <c r="I93" i="13"/>
  <c r="G25" i="13"/>
  <c r="E91" i="13"/>
  <c r="E93" i="13"/>
  <c r="E125" i="13"/>
  <c r="E127" i="13"/>
  <c r="G91" i="13"/>
  <c r="C91" i="13"/>
  <c r="C93" i="13" s="1"/>
  <c r="C129" i="13" s="1"/>
  <c r="G81" i="13"/>
  <c r="I25" i="13"/>
  <c r="I56" i="13"/>
  <c r="E56" i="13"/>
  <c r="I125" i="13"/>
  <c r="I127" i="13"/>
  <c r="G125" i="13"/>
  <c r="G127" i="13" s="1"/>
  <c r="I129" i="13"/>
  <c r="E129" i="13"/>
  <c r="G93" i="13" l="1"/>
  <c r="G129" i="13" s="1"/>
  <c r="G56" i="13"/>
  <c r="C56" i="13"/>
</calcChain>
</file>

<file path=xl/sharedStrings.xml><?xml version="1.0" encoding="utf-8"?>
<sst xmlns="http://schemas.openxmlformats.org/spreadsheetml/2006/main" count="847" uniqueCount="377">
  <si>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</si>
  <si>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</si>
  <si>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</si>
  <si>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</si>
  <si>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</si>
  <si>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</si>
  <si>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</si>
  <si>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</si>
  <si>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30 September</t>
  </si>
  <si>
    <t>31 December</t>
  </si>
  <si>
    <t>Note</t>
  </si>
  <si>
    <t>Assets</t>
  </si>
  <si>
    <t>(Unaudited)</t>
  </si>
  <si>
    <t>Current assets</t>
  </si>
  <si>
    <t>Cash and cash equivalents</t>
  </si>
  <si>
    <t>Restricted deposits at financial institutions</t>
  </si>
  <si>
    <t>Trade and other current receivables</t>
  </si>
  <si>
    <t>Prepaid expenses</t>
  </si>
  <si>
    <t>Accrued dividend income</t>
  </si>
  <si>
    <t>Advance payments for purchase of goods</t>
  </si>
  <si>
    <t>Short-term loans to related parties</t>
  </si>
  <si>
    <t>Inventories</t>
  </si>
  <si>
    <t>Current biological assets</t>
  </si>
  <si>
    <t>Other current financial assets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</si>
  <si>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</si>
  <si>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</si>
  <si>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</si>
  <si>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</si>
  <si>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</si>
  <si>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Other non-current financial assets</t>
  </si>
  <si>
    <t>Investments in equity securities</t>
  </si>
  <si>
    <t>Investments in subsidiaries</t>
  </si>
  <si>
    <t xml:space="preserve">Investments in associates </t>
  </si>
  <si>
    <t>Investments in joint ventures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</si>
  <si>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</si>
  <si>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</si>
  <si>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</si>
  <si>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</si>
  <si>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</si>
  <si>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</si>
  <si>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</si>
  <si>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</si>
  <si>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</si>
  <si>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</si>
  <si>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</si>
  <si>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</si>
  <si>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</si>
  <si>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</si>
  <si>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</si>
  <si>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 xml:space="preserve">Trade and other current payables </t>
  </si>
  <si>
    <t>Accrued operating expenses</t>
  </si>
  <si>
    <t>Current portion of long-term borrowings</t>
  </si>
  <si>
    <t xml:space="preserve">Current portion of lease liabilities </t>
  </si>
  <si>
    <t>Current portion of debentures</t>
  </si>
  <si>
    <t>Short-term borrowings from related parties</t>
  </si>
  <si>
    <t>Corporate income tax payable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</si>
  <si>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</si>
  <si>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</si>
  <si>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</si>
  <si>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</si>
  <si>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</si>
  <si>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</si>
  <si>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>Debentures</t>
  </si>
  <si>
    <t xml:space="preserve">Deferred tax liabilities </t>
  </si>
  <si>
    <t>Provisions for employee benefits</t>
  </si>
  <si>
    <t>Provisions and others</t>
  </si>
  <si>
    <t xml:space="preserve">
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</si>
  <si>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</si>
  <si>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</si>
  <si>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</si>
  <si>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</si>
  <si>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</si>
  <si>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</si>
  <si>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</si>
  <si>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</si>
  <si>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</si>
  <si>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</si>
  <si>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</si>
  <si>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>Surplus from change in shareholders’ equity</t>
  </si>
  <si>
    <t xml:space="preserve">   in subsidiaries, associates and joint venture</t>
  </si>
  <si>
    <t>Surplus (deficit) on common control transactions</t>
  </si>
  <si>
    <t xml:space="preserve">Other premium </t>
  </si>
  <si>
    <t>Retained earnings</t>
  </si>
  <si>
    <t xml:space="preserve">   Appropriated</t>
  </si>
  <si>
    <t xml:space="preserve">      Legal reserve</t>
  </si>
  <si>
    <t xml:space="preserve">      Treasury shares reserve</t>
  </si>
  <si>
    <t xml:space="preserve">   Unappropriated</t>
  </si>
  <si>
    <t>Treasury shares</t>
  </si>
  <si>
    <t xml:space="preserve">Subordinated perpetual debentures </t>
  </si>
  <si>
    <t>Other components of equity</t>
  </si>
  <si>
    <t>Total equity holders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</si>
  <si>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</si>
  <si>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</si>
  <si>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</si>
  <si>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</si>
  <si>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</si>
  <si>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Income</t>
  </si>
  <si>
    <t xml:space="preserve">Revenue from sale of goods </t>
  </si>
  <si>
    <t>Interest income</t>
  </si>
  <si>
    <t>Gains on investments</t>
  </si>
  <si>
    <t>Dividend income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</si>
  <si>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</si>
  <si>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</si>
  <si>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</si>
  <si>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</si>
  <si>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</si>
  <si>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</si>
  <si>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</si>
  <si>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>Gains on changes in fair value of biological assets</t>
  </si>
  <si>
    <t>(Reversal of) impairment losses</t>
  </si>
  <si>
    <t>Finance cost on lease liabilities</t>
  </si>
  <si>
    <t>Other finance costs</t>
  </si>
  <si>
    <t>Total expenses</t>
  </si>
  <si>
    <t xml:space="preserve">   accounted for using equity method</t>
  </si>
  <si>
    <t>Profit (loss) before income tax expense (income)</t>
  </si>
  <si>
    <t>Income tax expense (income)</t>
  </si>
  <si>
    <t>Profit (loss) for the period</t>
  </si>
  <si>
    <t>Profit (loss) for the period attributable to:</t>
  </si>
  <si>
    <t xml:space="preserve">   Owners of parent</t>
  </si>
  <si>
    <t xml:space="preserve">   Non-controlling interests</t>
  </si>
  <si>
    <t xml:space="preserve">Basic and diluted earnings (losses) </t>
  </si>
  <si>
    <r>
      <t xml:space="preserve">   per share </t>
    </r>
    <r>
      <rPr>
        <b/>
        <i/>
        <sz val="11"/>
        <rFont val="Times New Roman"/>
        <family val="1"/>
      </rPr>
      <t>(in Baht)</t>
    </r>
  </si>
  <si>
    <t>Statements of comprehensive income (Unaudited)</t>
  </si>
  <si>
    <t xml:space="preserve">Other comprehensive income </t>
  </si>
  <si>
    <t xml:space="preserve">Items that will be reclassified </t>
  </si>
  <si>
    <t xml:space="preserve">   subsequently to profit or loss</t>
  </si>
  <si>
    <t>Foreign currency translation differences</t>
  </si>
  <si>
    <t>Loss on hedges of net investments in</t>
  </si>
  <si>
    <t xml:space="preserve">   foreign operations</t>
  </si>
  <si>
    <t xml:space="preserve">Share of other comprehensive income (expense) </t>
  </si>
  <si>
    <t xml:space="preserve">   of associates and joint ventures accounted for </t>
  </si>
  <si>
    <t xml:space="preserve">   using equity method</t>
  </si>
  <si>
    <t xml:space="preserve">Income tax relating to items that will be </t>
  </si>
  <si>
    <t xml:space="preserve">   reclassified subsequently to profit or loss</t>
  </si>
  <si>
    <t xml:space="preserve">Total items that will be reclassified </t>
  </si>
  <si>
    <t>Items that will not be reclassified</t>
  </si>
  <si>
    <t>Gains (losses) on equity investments measured at</t>
  </si>
  <si>
    <t xml:space="preserve">   fair value through other comprehensive income</t>
  </si>
  <si>
    <t xml:space="preserve">Share of other comprehensive income of </t>
  </si>
  <si>
    <t xml:space="preserve">   associates and joint ventures accounted for</t>
  </si>
  <si>
    <t xml:space="preserve">Income tax relating to items that will not be </t>
  </si>
  <si>
    <t xml:space="preserve">   reclassified  subsequently to profit or loss</t>
  </si>
  <si>
    <t xml:space="preserve">Total items that will not be reclassified </t>
  </si>
  <si>
    <t xml:space="preserve">Other comprehensive income (expense) </t>
  </si>
  <si>
    <t xml:space="preserve">   for the period, net of income tax</t>
  </si>
  <si>
    <t xml:space="preserve">Total comprehensive income (expense) </t>
  </si>
  <si>
    <t xml:space="preserve">   for the period</t>
  </si>
  <si>
    <t xml:space="preserve">   attributable to:</t>
  </si>
  <si>
    <t>Total comprehensive income (expense)</t>
  </si>
  <si>
    <t>Nine-month period ended</t>
  </si>
  <si>
    <t>Share of profit (loss) of associates and joint ventures</t>
  </si>
  <si>
    <t>Profit (loss) before income tax</t>
  </si>
  <si>
    <t xml:space="preserve">   expense (income)</t>
  </si>
  <si>
    <t xml:space="preserve">Items that will not be reclassified </t>
  </si>
  <si>
    <t>Income tax relating to items that will not be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</si>
  <si>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</si>
  <si>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</si>
  <si>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</si>
  <si>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</si>
  <si>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 xml:space="preserve">Gains (losses) on </t>
  </si>
  <si>
    <t>Surplus (dificit)</t>
  </si>
  <si>
    <t xml:space="preserve">equity investments </t>
  </si>
  <si>
    <t>from change in</t>
  </si>
  <si>
    <t>Gains (losses) on</t>
  </si>
  <si>
    <t xml:space="preserve"> measured</t>
  </si>
  <si>
    <t xml:space="preserve"> shareholders’ equity</t>
  </si>
  <si>
    <t>Gains</t>
  </si>
  <si>
    <t>hedges of</t>
  </si>
  <si>
    <t xml:space="preserve">at fair value </t>
  </si>
  <si>
    <t>Foreign</t>
  </si>
  <si>
    <t>Equity</t>
  </si>
  <si>
    <t>Issued and</t>
  </si>
  <si>
    <t xml:space="preserve">Share premium </t>
  </si>
  <si>
    <t xml:space="preserve"> in subsidiaries,</t>
  </si>
  <si>
    <t>Dificits on</t>
  </si>
  <si>
    <t xml:space="preserve">Reserve for </t>
  </si>
  <si>
    <t>Unappropriated</t>
  </si>
  <si>
    <t>Subordinated</t>
  </si>
  <si>
    <t>Gains on</t>
  </si>
  <si>
    <t>(losses) on</t>
  </si>
  <si>
    <t>net investments</t>
  </si>
  <si>
    <t>through other</t>
  </si>
  <si>
    <t>currency</t>
  </si>
  <si>
    <t>Total other</t>
  </si>
  <si>
    <t>attributable to</t>
  </si>
  <si>
    <t>Non-</t>
  </si>
  <si>
    <t xml:space="preserve">Total </t>
  </si>
  <si>
    <t>paid-up</t>
  </si>
  <si>
    <t>on ordinary</t>
  </si>
  <si>
    <t xml:space="preserve">associates and </t>
  </si>
  <si>
    <t>common control</t>
  </si>
  <si>
    <t xml:space="preserve">Other </t>
  </si>
  <si>
    <t>Legal</t>
  </si>
  <si>
    <t>treasury</t>
  </si>
  <si>
    <t>retained</t>
  </si>
  <si>
    <t>Treasury</t>
  </si>
  <si>
    <t xml:space="preserve"> perpetual</t>
  </si>
  <si>
    <t>revaluation</t>
  </si>
  <si>
    <t>cash flow</t>
  </si>
  <si>
    <t>in foreign</t>
  </si>
  <si>
    <t xml:space="preserve"> comprehensive </t>
  </si>
  <si>
    <t xml:space="preserve">translation </t>
  </si>
  <si>
    <t>components of</t>
  </si>
  <si>
    <t>owners of</t>
  </si>
  <si>
    <t xml:space="preserve">controlling </t>
  </si>
  <si>
    <t>shareholders’</t>
  </si>
  <si>
    <t>share capital</t>
  </si>
  <si>
    <t>shares</t>
  </si>
  <si>
    <t>joint ventures</t>
  </si>
  <si>
    <t>transactions</t>
  </si>
  <si>
    <t>premium</t>
  </si>
  <si>
    <t>reserve</t>
  </si>
  <si>
    <t>earnings</t>
  </si>
  <si>
    <t xml:space="preserve"> debentures </t>
  </si>
  <si>
    <t>of assets</t>
  </si>
  <si>
    <t xml:space="preserve"> hedges</t>
  </si>
  <si>
    <t>operations</t>
  </si>
  <si>
    <t>income</t>
  </si>
  <si>
    <t>differences</t>
  </si>
  <si>
    <t>equity</t>
  </si>
  <si>
    <t>the parent</t>
  </si>
  <si>
    <t>interests</t>
  </si>
  <si>
    <t>Nine-month period ended 30 September 2023</t>
  </si>
  <si>
    <t>Balance at 1 January 2023</t>
  </si>
  <si>
    <t>Transactions with owners, recorded directly in equity</t>
  </si>
  <si>
    <t xml:space="preserve">   Distributions to owners </t>
  </si>
  <si>
    <t xml:space="preserve">   Dividends paid</t>
  </si>
  <si>
    <t xml:space="preserve">   Shares repurchased</t>
  </si>
  <si>
    <t xml:space="preserve">   Total distributions to owners </t>
  </si>
  <si>
    <t xml:space="preserve">   Changes in ownership interests</t>
  </si>
  <si>
    <t xml:space="preserve">   Changes in interests in subsidiaries</t>
  </si>
  <si>
    <t xml:space="preserve">      without a change in control</t>
  </si>
  <si>
    <t xml:space="preserve">   Changes in interests in associates and joint venture</t>
  </si>
  <si>
    <t xml:space="preserve">   New shares issued by subsidiaries</t>
  </si>
  <si>
    <t xml:space="preserve">   Acquisition of subsidiary with non-controlling interests  </t>
  </si>
  <si>
    <t xml:space="preserve">   Loss of control in a subsidiary</t>
  </si>
  <si>
    <t xml:space="preserve">   Total changes in ownership interests</t>
  </si>
  <si>
    <t xml:space="preserve">      in subsidiaries, associates and joint ventures</t>
  </si>
  <si>
    <t xml:space="preserve">Total transactions with owners, </t>
  </si>
  <si>
    <t xml:space="preserve">    recorded directly in equity</t>
  </si>
  <si>
    <t>Comprehensive income for the period</t>
  </si>
  <si>
    <t xml:space="preserve">   Profit (loss)</t>
  </si>
  <si>
    <t xml:space="preserve">   Other comprehensive income</t>
  </si>
  <si>
    <t xml:space="preserve">      - Losses on remeasurements of defined benefit plans</t>
  </si>
  <si>
    <t xml:space="preserve">      - Others</t>
  </si>
  <si>
    <t>Total comprehensive income (expense) for the period</t>
  </si>
  <si>
    <t>Interest and other expenses paid on subordinated</t>
  </si>
  <si>
    <t xml:space="preserve">   perpetual debentures - net of income tax</t>
  </si>
  <si>
    <t>Transfer to retained earnings</t>
  </si>
  <si>
    <t>Balance at 30 September 2023</t>
  </si>
  <si>
    <t>Nine-month period ended 30 September 2024</t>
  </si>
  <si>
    <t>Balance at 31 December 2023 - as reported</t>
  </si>
  <si>
    <t xml:space="preserve">   Impact from Thai Accounting Standard No. 29</t>
  </si>
  <si>
    <t>Balance at 1 January 2024</t>
  </si>
  <si>
    <t xml:space="preserve">   Profit</t>
  </si>
  <si>
    <t>Balance at 30 September 2024</t>
  </si>
  <si>
    <t>Separate financial statements</t>
  </si>
  <si>
    <t>Surplus on</t>
  </si>
  <si>
    <t xml:space="preserve">   Total distributions to owners</t>
  </si>
  <si>
    <t xml:space="preserve">   recorded directly in equity</t>
  </si>
  <si>
    <t xml:space="preserve">      - Gains on remeasurements of defined benefit plans</t>
  </si>
  <si>
    <t>Total comprehensive income for the period</t>
  </si>
  <si>
    <t>Interest and related expenses paid on subordinated</t>
  </si>
  <si>
    <t>Statements of cash flows (Unaudited)</t>
  </si>
  <si>
    <t>Cash flows from operating activities</t>
  </si>
  <si>
    <t xml:space="preserve">Profit (loss) for the period </t>
  </si>
  <si>
    <t xml:space="preserve">Adjustments to reconcile profit (loss) to </t>
  </si>
  <si>
    <t>cash receipts</t>
  </si>
  <si>
    <t xml:space="preserve">Depreciation </t>
  </si>
  <si>
    <t>Amortisation</t>
  </si>
  <si>
    <t>Depreciation of biological assets</t>
  </si>
  <si>
    <t xml:space="preserve">   </t>
  </si>
  <si>
    <t>trade and other current receivables</t>
  </si>
  <si>
    <t>Finance costs</t>
  </si>
  <si>
    <t>Gain on sale of subsidiary</t>
  </si>
  <si>
    <t>plant and equipment and right-of-use assets</t>
  </si>
  <si>
    <t>Gain on step acquisition</t>
  </si>
  <si>
    <t xml:space="preserve">Share of (profit) loss of associates and </t>
  </si>
  <si>
    <t>joint ventures accounted for using equity method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</si>
  <si>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</si>
  <si>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</si>
  <si>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</si>
  <si>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</si>
  <si>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</si>
  <si>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</si>
  <si>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Net cash provided by (used in) operating activities </t>
  </si>
  <si>
    <t>Cash flows from investing activities</t>
  </si>
  <si>
    <t>Interest received</t>
  </si>
  <si>
    <t>Dividends received</t>
  </si>
  <si>
    <t>Payment for short-term loans to related parties</t>
  </si>
  <si>
    <t>Proceeds from short-term loans to other company</t>
  </si>
  <si>
    <t>Proceeds from (payment for) other financial assets</t>
  </si>
  <si>
    <t xml:space="preserve">Payment for acquisition of investments and </t>
  </si>
  <si>
    <t>capital increase</t>
  </si>
  <si>
    <t>Proceeds from sale of investments</t>
  </si>
  <si>
    <t>Effect in cash from loss of control in a subsidiary</t>
  </si>
  <si>
    <t>Proceeds from long-term loans to related parties</t>
  </si>
  <si>
    <t>Payment for long-term loan to related parties</t>
  </si>
  <si>
    <t>Payment for acquisition of property,</t>
  </si>
  <si>
    <t>plant and equipment</t>
  </si>
  <si>
    <t xml:space="preserve">Proceeds from sale of property, plant and equipment </t>
  </si>
  <si>
    <t>Payment for acquisition of other intangible assets</t>
  </si>
  <si>
    <t>Proceeds from sale of other intangible assets</t>
  </si>
  <si>
    <t>Net cash provided by (used in) investing activities</t>
  </si>
  <si>
    <t xml:space="preserve">Cash flows from financing activities </t>
  </si>
  <si>
    <t xml:space="preserve">Repayment of short-term borrowings from </t>
  </si>
  <si>
    <t>financial institutions</t>
  </si>
  <si>
    <t>Proceeds from (repayment of) bills of exchange</t>
  </si>
  <si>
    <t xml:space="preserve">Proceeds from (repayment of) short-term </t>
  </si>
  <si>
    <t>borrowings from related parties</t>
  </si>
  <si>
    <t>Payment of lease liabilities</t>
  </si>
  <si>
    <t>Proceeds from long-term borrowings from</t>
  </si>
  <si>
    <t xml:space="preserve">Repayment of long-term borrowings </t>
  </si>
  <si>
    <t xml:space="preserve">from financial institutions </t>
  </si>
  <si>
    <t>Proceeds from issue of debentures</t>
  </si>
  <si>
    <t>Repayment of debentures</t>
  </si>
  <si>
    <t>Payment of financial transaction costs</t>
  </si>
  <si>
    <t>Interest paid</t>
  </si>
  <si>
    <t>Dividends paid to shareholders of the Company and</t>
  </si>
  <si>
    <t>non-controlling interests</t>
  </si>
  <si>
    <t xml:space="preserve">Dividends of the Company paid - net of </t>
  </si>
  <si>
    <t>dividends for shares held in treasury</t>
  </si>
  <si>
    <t xml:space="preserve">Payment for acquisition of non-controlling interests </t>
  </si>
  <si>
    <t xml:space="preserve">Effect of exchange rate changes on </t>
  </si>
  <si>
    <t>cash and cash equivalents</t>
  </si>
  <si>
    <t>cash equivalents</t>
  </si>
  <si>
    <t>Cash and cash equivalents at 1 January</t>
  </si>
  <si>
    <t>Cash and cash equivalents at 30 September</t>
  </si>
  <si>
    <t>Supplemental disclosures of cash flows information:</t>
  </si>
  <si>
    <t>1.</t>
  </si>
  <si>
    <t>These consisted of:</t>
  </si>
  <si>
    <t>Bank overdrafts</t>
  </si>
  <si>
    <t>Net</t>
  </si>
  <si>
    <t>2.</t>
  </si>
  <si>
    <t>Non-cash transactions</t>
  </si>
  <si>
    <t xml:space="preserve">2.1  During the nine-month period ended 30 September 2024, the Company acquired investment in a subsidiary amounting to </t>
  </si>
  <si>
    <t>3, 12</t>
  </si>
  <si>
    <t>Net foreign exchange loss</t>
  </si>
  <si>
    <t>7, 12</t>
  </si>
  <si>
    <t>(Reversal of) losses on inventory devaluation</t>
  </si>
  <si>
    <t>Net consideration paid from acquisition of subsidiary</t>
  </si>
  <si>
    <r>
      <t xml:space="preserve">    </t>
    </r>
    <r>
      <rPr>
        <sz val="11"/>
        <color rgb="FF000000"/>
        <rFont val="Times New Roman"/>
        <family val="1"/>
      </rPr>
      <t xml:space="preserve">  Baht 14,264 million by offsetting</t>
    </r>
    <r>
      <rPr>
        <i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(See details in note 4)</t>
    </r>
    <r>
      <rPr>
        <i/>
        <sz val="11"/>
        <color rgb="FF000000"/>
        <rFont val="Times New Roman"/>
        <family val="1"/>
      </rPr>
      <t>.</t>
    </r>
  </si>
  <si>
    <t xml:space="preserve">2.2  During the nine-month period ended 30 September 2024, the Company offset the consideration of the increased share capital in </t>
  </si>
  <si>
    <t xml:space="preserve">       (See details in note 4).</t>
  </si>
  <si>
    <t>Gain on revaluation of assets</t>
  </si>
  <si>
    <t>Gains (losses) on cash flow hedges</t>
  </si>
  <si>
    <t>Gains (loss) on cash flow hedges</t>
  </si>
  <si>
    <t>Gain (losses) on equity investments measured at</t>
  </si>
  <si>
    <t>Gains on remeasurements of defined benefit plans</t>
  </si>
  <si>
    <t>Gains on revaluation of assets</t>
  </si>
  <si>
    <t xml:space="preserve">Share of profit of associates and joint ventures </t>
  </si>
  <si>
    <t xml:space="preserve">   Changes in ownership interests in subsidiaries and associate</t>
  </si>
  <si>
    <t>Expected credit losses and bad debt for</t>
  </si>
  <si>
    <t xml:space="preserve">Net decrease in cash and </t>
  </si>
  <si>
    <t xml:space="preserve">Net cash used in financing activities  </t>
  </si>
  <si>
    <t xml:space="preserve">   Changes in interests in associate</t>
  </si>
  <si>
    <t>Total transactions with owners, recorded directly in equity</t>
  </si>
  <si>
    <t xml:space="preserve">   Total changes in ownership interests in </t>
  </si>
  <si>
    <t xml:space="preserve">      subsidiaries and associate</t>
  </si>
  <si>
    <t>Gains on remeasurement of defined benefit plans</t>
  </si>
  <si>
    <t xml:space="preserve">Share of other comprehensive expense of </t>
  </si>
  <si>
    <t xml:space="preserve">      - Gains (loss) on remeasurements of defined benefit plans</t>
  </si>
  <si>
    <t xml:space="preserve">   Changes in interests in subsidiaries without a change in control</t>
  </si>
  <si>
    <t xml:space="preserve">   New shares issued by subsidiary</t>
  </si>
  <si>
    <t xml:space="preserve">   Loss of control in a subsidiaries</t>
  </si>
  <si>
    <t>(Gain) losses on sale and write-off of property,</t>
  </si>
  <si>
    <t>Unrealised (gains) losses on exchange rates</t>
  </si>
  <si>
    <t>Proceed from issue of ordinary shares in a subsidiaries</t>
  </si>
  <si>
    <t>Loss from investment exchange</t>
  </si>
  <si>
    <t>Gain on change in fair value of financial asset</t>
  </si>
  <si>
    <t>held-for-trade</t>
  </si>
  <si>
    <t>Proceed from (payment to acquire) treasury shares</t>
  </si>
  <si>
    <t>before effect of exchange rates</t>
  </si>
  <si>
    <t>Net decrease in cash and cash equivalents,</t>
  </si>
  <si>
    <t xml:space="preserve">       a newly incorporated subsidiary with the entire investment in another subsidiary amounting to Baht 14,264 million</t>
  </si>
  <si>
    <t>Current portion of long-term loans to related parties</t>
  </si>
  <si>
    <t>Long-term loans to related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</si>
</sst>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  <numFmt numFmtId="210" formatCode="_(&quot;฿&quot;* #,##0.00_);_(&quot;฿&quot;* \(#,##0.00\);_(&quot;฿&quot;* &quot;-&quot;??_);_(@_)"/>
    <numFmt numFmtId="211" formatCode="#,##0.00\ ;\(#,##0.00\)"/>
  </numFmts>
  <fonts count="175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rdia New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ordia New"/>
      <family val="2"/>
    </font>
    <font>
      <sz val="11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rgb="FFDC6900"/>
      <name val="Calibri"/>
      <family val="2"/>
      <scheme val="minor"/>
    </font>
    <font>
      <b/>
      <sz val="13"/>
      <color rgb="FFDC6900"/>
      <name val="Calibri"/>
      <family val="2"/>
      <scheme val="minor"/>
    </font>
    <font>
      <b/>
      <sz val="11"/>
      <color rgb="FFDC69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0C4"/>
      </patternFill>
    </fill>
    <fill>
      <patternFill patternType="solid">
        <fgColor rgb="FFFFF0CB"/>
      </patternFill>
    </fill>
    <fill>
      <patternFill patternType="solid">
        <fgColor rgb="FFEBC7C5"/>
      </patternFill>
    </fill>
    <fill>
      <patternFill patternType="solid">
        <fgColor rgb="FFF9E3E7"/>
      </patternFill>
    </fill>
    <fill>
      <patternFill patternType="solid">
        <fgColor rgb="FFF4CACA"/>
      </patternFill>
    </fill>
    <fill>
      <patternFill patternType="solid">
        <fgColor rgb="FFF8D5D1"/>
      </patternFill>
    </fill>
    <fill>
      <patternFill patternType="solid">
        <fgColor rgb="FFFFC28A"/>
      </patternFill>
    </fill>
    <fill>
      <patternFill patternType="solid">
        <fgColor rgb="FFFEE198"/>
      </patternFill>
    </fill>
    <fill>
      <patternFill patternType="solid">
        <fgColor rgb="FFD88F8C"/>
      </patternFill>
    </fill>
    <fill>
      <patternFill patternType="solid">
        <fgColor rgb="FFF3C7CF"/>
      </patternFill>
    </fill>
    <fill>
      <patternFill patternType="solid">
        <fgColor rgb="FFEA9595"/>
      </patternFill>
    </fill>
    <fill>
      <patternFill patternType="solid">
        <fgColor rgb="FFF2ABA4"/>
      </patternFill>
    </fill>
    <fill>
      <patternFill patternType="solid">
        <fgColor rgb="FFFFA450"/>
      </patternFill>
    </fill>
    <fill>
      <patternFill patternType="solid">
        <fgColor rgb="FFFFD365"/>
      </patternFill>
    </fill>
    <fill>
      <patternFill patternType="solid">
        <fgColor rgb="FFC55853"/>
      </patternFill>
    </fill>
    <fill>
      <patternFill patternType="solid">
        <fgColor rgb="FFEDACB7"/>
      </patternFill>
    </fill>
    <fill>
      <patternFill patternType="solid">
        <fgColor rgb="FFDF6161"/>
      </patternFill>
    </fill>
    <fill>
      <patternFill patternType="solid">
        <fgColor rgb="FFEC8277"/>
      </patternFill>
    </fill>
    <fill>
      <patternFill patternType="solid">
        <fgColor rgb="FFDC6900"/>
      </patternFill>
    </fill>
    <fill>
      <patternFill patternType="solid">
        <fgColor rgb="FFFFB600"/>
      </patternFill>
    </fill>
    <fill>
      <patternFill patternType="solid">
        <fgColor rgb="FF602320"/>
      </patternFill>
    </fill>
    <fill>
      <patternFill patternType="solid">
        <fgColor rgb="FFE27588"/>
      </patternFill>
    </fill>
    <fill>
      <patternFill patternType="solid">
        <fgColor rgb="FFA32020"/>
      </patternFill>
    </fill>
    <fill>
      <patternFill patternType="solid">
        <fgColor rgb="FFE0301E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6900"/>
      </bottom>
      <diagonal/>
    </border>
    <border>
      <left/>
      <right/>
      <top/>
      <bottom style="thick">
        <color rgb="FFFFB36D"/>
      </bottom>
      <diagonal/>
    </border>
    <border>
      <left/>
      <right/>
      <top/>
      <bottom style="medium">
        <color rgb="FFFFA450"/>
      </bottom>
      <diagonal/>
    </border>
    <border>
      <left/>
      <right/>
      <top style="thin">
        <color rgb="FFDC6900"/>
      </top>
      <bottom style="double">
        <color rgb="FFDC6900"/>
      </bottom>
      <diagonal/>
    </border>
  </borders>
  <cellStyleXfs count="582">
    <xf numFmtId="0" fontId="0" fillId="0" borderId="0"/>
    <xf numFmtId="0" fontId="5" fillId="0" borderId="0"/>
    <xf numFmtId="190" fontId="5" fillId="0" borderId="0" applyFont="0" applyFill="0" applyBorder="0" applyAlignment="0" applyProtection="0"/>
    <xf numFmtId="0" fontId="101" fillId="0" borderId="0"/>
    <xf numFmtId="191" fontId="5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5" fillId="0" borderId="0" applyFont="0" applyFill="0" applyBorder="0" applyAlignment="0" applyProtection="0"/>
    <xf numFmtId="164" fontId="103" fillId="0" borderId="0" applyFont="0" applyFill="0" applyBorder="0" applyAlignment="0" applyProtection="0"/>
    <xf numFmtId="0" fontId="101" fillId="0" borderId="0"/>
    <xf numFmtId="194" fontId="5" fillId="0" borderId="0" applyFont="0" applyFill="0" applyBorder="0" applyAlignment="0" applyProtection="0"/>
    <xf numFmtId="189" fontId="104" fillId="0" borderId="0" applyFont="0" applyFill="0" applyBorder="0" applyAlignment="0" applyProtection="0"/>
    <xf numFmtId="188" fontId="104" fillId="0" borderId="0" applyFont="0" applyFill="0" applyBorder="0" applyAlignment="0" applyProtection="0"/>
    <xf numFmtId="0" fontId="10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43" fontId="27" fillId="0" borderId="1">
      <alignment horizontal="right" vertical="center"/>
    </xf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9" fontId="31" fillId="0" borderId="0"/>
    <xf numFmtId="0" fontId="32" fillId="0" borderId="2">
      <alignment horizontal="center"/>
    </xf>
    <xf numFmtId="0" fontId="33" fillId="0" borderId="0"/>
    <xf numFmtId="0" fontId="33" fillId="0" borderId="3" applyFill="0">
      <alignment horizontal="center"/>
      <protection locked="0"/>
    </xf>
    <xf numFmtId="0" fontId="32" fillId="0" borderId="0" applyFill="0">
      <alignment horizontal="center"/>
      <protection locked="0"/>
    </xf>
    <xf numFmtId="0" fontId="32" fillId="16" borderId="0"/>
    <xf numFmtId="0" fontId="32" fillId="0" borderId="0">
      <protection locked="0"/>
    </xf>
    <xf numFmtId="0" fontId="32" fillId="0" borderId="0"/>
    <xf numFmtId="170" fontId="32" fillId="0" borderId="0"/>
    <xf numFmtId="171" fontId="32" fillId="0" borderId="0"/>
    <xf numFmtId="0" fontId="33" fillId="17" borderId="0">
      <alignment horizontal="right"/>
    </xf>
    <xf numFmtId="0" fontId="32" fillId="0" borderId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22" borderId="4" applyNumberFormat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5" fontId="105" fillId="0" borderId="6" applyAlignment="0" applyProtection="0"/>
    <xf numFmtId="172" fontId="5" fillId="0" borderId="0" applyFill="0" applyBorder="0" applyAlignment="0"/>
    <xf numFmtId="195" fontId="106" fillId="0" borderId="0" applyFill="0" applyBorder="0" applyAlignment="0"/>
    <xf numFmtId="196" fontId="106" fillId="0" borderId="0" applyFill="0" applyBorder="0" applyAlignment="0"/>
    <xf numFmtId="168" fontId="107" fillId="0" borderId="0" applyFill="0" applyBorder="0" applyAlignment="0"/>
    <xf numFmtId="197" fontId="107" fillId="0" borderId="0" applyFill="0" applyBorder="0" applyAlignment="0"/>
    <xf numFmtId="198" fontId="106" fillId="0" borderId="0" applyFill="0" applyBorder="0" applyAlignment="0"/>
    <xf numFmtId="199" fontId="107" fillId="0" borderId="0" applyFill="0" applyBorder="0" applyAlignment="0"/>
    <xf numFmtId="195" fontId="106" fillId="0" borderId="0" applyFill="0" applyBorder="0" applyAlignment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43" fontId="5" fillId="0" borderId="0" applyFont="0" applyFill="0" applyBorder="0" applyAlignment="0" applyProtection="0"/>
    <xf numFmtId="200" fontId="108" fillId="0" borderId="0"/>
    <xf numFmtId="200" fontId="108" fillId="0" borderId="0"/>
    <xf numFmtId="200" fontId="108" fillId="0" borderId="0"/>
    <xf numFmtId="200" fontId="108" fillId="0" borderId="0"/>
    <xf numFmtId="200" fontId="108" fillId="0" borderId="0"/>
    <xf numFmtId="200" fontId="108" fillId="0" borderId="0"/>
    <xf numFmtId="200" fontId="108" fillId="0" borderId="0"/>
    <xf numFmtId="200" fontId="108" fillId="0" borderId="0"/>
    <xf numFmtId="198" fontId="10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3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3" fillId="0" borderId="0" applyFont="0" applyFill="0" applyBorder="0" applyAlignment="0" applyProtection="0"/>
    <xf numFmtId="173" fontId="31" fillId="0" borderId="0"/>
    <xf numFmtId="3" fontId="5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109" fillId="0" borderId="0"/>
    <xf numFmtId="0" fontId="109" fillId="0" borderId="0"/>
    <xf numFmtId="195" fontId="106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31" fillId="0" borderId="0"/>
    <xf numFmtId="201" fontId="5" fillId="0" borderId="0"/>
    <xf numFmtId="0" fontId="21" fillId="24" borderId="0" applyNumberFormat="0" applyFont="0" applyFill="0" applyBorder="0" applyProtection="0">
      <alignment horizontal="left"/>
    </xf>
    <xf numFmtId="0" fontId="5" fillId="0" borderId="0" applyFont="0" applyFill="0" applyBorder="0" applyAlignment="0" applyProtection="0"/>
    <xf numFmtId="14" fontId="60" fillId="0" borderId="0" applyFill="0" applyBorder="0" applyAlignment="0"/>
    <xf numFmtId="38" fontId="75" fillId="0" borderId="8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31" fillId="0" borderId="0"/>
    <xf numFmtId="0" fontId="40" fillId="7" borderId="5" applyNumberFormat="0" applyAlignment="0" applyProtection="0"/>
    <xf numFmtId="198" fontId="106" fillId="0" borderId="0" applyFill="0" applyBorder="0" applyAlignment="0"/>
    <xf numFmtId="195" fontId="106" fillId="0" borderId="0" applyFill="0" applyBorder="0" applyAlignment="0"/>
    <xf numFmtId="198" fontId="106" fillId="0" borderId="0" applyFill="0" applyBorder="0" applyAlignment="0"/>
    <xf numFmtId="199" fontId="107" fillId="0" borderId="0" applyFill="0" applyBorder="0" applyAlignment="0"/>
    <xf numFmtId="195" fontId="106" fillId="0" borderId="0" applyFill="0" applyBorder="0" applyAlignment="0"/>
    <xf numFmtId="0" fontId="41" fillId="0" borderId="0" applyNumberFormat="0" applyAlignment="0">
      <alignment horizontal="left"/>
    </xf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5" fillId="0" borderId="0" applyFont="0" applyFill="0" applyBorder="0" applyAlignment="0" applyProtection="0"/>
    <xf numFmtId="176" fontId="7" fillId="0" borderId="0">
      <alignment horizontal="right"/>
    </xf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38" fontId="46" fillId="24" borderId="0" applyNumberFormat="0" applyBorder="0" applyAlignment="0" applyProtection="0"/>
    <xf numFmtId="0" fontId="47" fillId="4" borderId="0" applyNumberFormat="0" applyBorder="0" applyAlignment="0" applyProtection="0"/>
    <xf numFmtId="0" fontId="48" fillId="0" borderId="10" applyNumberFormat="0" applyAlignment="0" applyProtection="0">
      <alignment horizontal="left" vertical="center"/>
    </xf>
    <xf numFmtId="0" fontId="48" fillId="0" borderId="11">
      <alignment horizontal="left" vertical="center"/>
    </xf>
    <xf numFmtId="202" fontId="110" fillId="25" borderId="0">
      <alignment horizontal="left" vertical="top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1" fillId="25" borderId="0">
      <alignment horizontal="left" wrapText="1"/>
    </xf>
    <xf numFmtId="185" fontId="5" fillId="0" borderId="0" applyBorder="0" applyAlignment="0"/>
    <xf numFmtId="10" fontId="46" fillId="25" borderId="2" applyNumberFormat="0" applyBorder="0" applyAlignment="0" applyProtection="0"/>
    <xf numFmtId="0" fontId="52" fillId="7" borderId="5" applyNumberFormat="0" applyAlignment="0" applyProtection="0"/>
    <xf numFmtId="0" fontId="52" fillId="7" borderId="5" applyNumberFormat="0" applyAlignment="0" applyProtection="0"/>
    <xf numFmtId="203" fontId="5" fillId="0" borderId="0"/>
    <xf numFmtId="169" fontId="112" fillId="0" borderId="0"/>
    <xf numFmtId="38" fontId="113" fillId="0" borderId="0"/>
    <xf numFmtId="38" fontId="114" fillId="0" borderId="0"/>
    <xf numFmtId="38" fontId="115" fillId="0" borderId="0"/>
    <xf numFmtId="38" fontId="13" fillId="0" borderId="0"/>
    <xf numFmtId="0" fontId="7" fillId="0" borderId="0"/>
    <xf numFmtId="0" fontId="7" fillId="0" borderId="0"/>
    <xf numFmtId="0" fontId="20" fillId="0" borderId="0" applyNumberFormat="0" applyFont="0" applyFill="0" applyBorder="0" applyProtection="0">
      <alignment horizontal="left" vertical="center"/>
    </xf>
    <xf numFmtId="198" fontId="106" fillId="0" borderId="0" applyFill="0" applyBorder="0" applyAlignment="0"/>
    <xf numFmtId="195" fontId="106" fillId="0" borderId="0" applyFill="0" applyBorder="0" applyAlignment="0"/>
    <xf numFmtId="198" fontId="106" fillId="0" borderId="0" applyFill="0" applyBorder="0" applyAlignment="0"/>
    <xf numFmtId="199" fontId="107" fillId="0" borderId="0" applyFill="0" applyBorder="0" applyAlignment="0"/>
    <xf numFmtId="195" fontId="106" fillId="0" borderId="0" applyFill="0" applyBorder="0" applyAlignment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116" fillId="0" borderId="0"/>
    <xf numFmtId="0" fontId="117" fillId="0" borderId="0"/>
    <xf numFmtId="0" fontId="116" fillId="0" borderId="0"/>
    <xf numFmtId="0" fontId="117" fillId="0" borderId="0"/>
    <xf numFmtId="0" fontId="118" fillId="0" borderId="0"/>
    <xf numFmtId="177" fontId="23" fillId="0" borderId="0" applyFont="0" applyFill="0" applyBorder="0" applyAlignment="0" applyProtection="0"/>
    <xf numFmtId="38" fontId="119" fillId="0" borderId="0" applyFont="0" applyFill="0" applyBorder="0" applyAlignment="0" applyProtection="0"/>
    <xf numFmtId="40" fontId="119" fillId="0" borderId="0" applyFont="0" applyFill="0" applyBorder="0" applyAlignment="0" applyProtection="0"/>
    <xf numFmtId="6" fontId="119" fillId="0" borderId="0" applyFont="0" applyFill="0" applyBorder="0" applyAlignment="0" applyProtection="0"/>
    <xf numFmtId="8" fontId="119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37" fontId="56" fillId="0" borderId="0"/>
    <xf numFmtId="0" fontId="116" fillId="0" borderId="0"/>
    <xf numFmtId="0" fontId="117" fillId="0" borderId="0"/>
    <xf numFmtId="0" fontId="117" fillId="0" borderId="0"/>
    <xf numFmtId="180" fontId="57" fillId="0" borderId="0"/>
    <xf numFmtId="0" fontId="5" fillId="0" borderId="0"/>
    <xf numFmtId="0" fontId="109" fillId="0" borderId="0"/>
    <xf numFmtId="0" fontId="100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2" fillId="0" borderId="0"/>
    <xf numFmtId="0" fontId="5" fillId="0" borderId="0"/>
    <xf numFmtId="0" fontId="135" fillId="0" borderId="0"/>
    <xf numFmtId="0" fontId="5" fillId="0" borderId="0"/>
    <xf numFmtId="0" fontId="133" fillId="0" borderId="0"/>
    <xf numFmtId="0" fontId="5" fillId="0" borderId="0"/>
    <xf numFmtId="204" fontId="5" fillId="0" borderId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8" fillId="22" borderId="4" applyNumberFormat="0" applyAlignment="0" applyProtection="0"/>
    <xf numFmtId="0" fontId="58" fillId="22" borderId="4" applyNumberFormat="0" applyAlignment="0" applyProtection="0"/>
    <xf numFmtId="40" fontId="16" fillId="28" borderId="0">
      <alignment horizontal="right"/>
    </xf>
    <xf numFmtId="0" fontId="59" fillId="28" borderId="17"/>
    <xf numFmtId="0" fontId="120" fillId="0" borderId="0">
      <alignment horizontal="center"/>
    </xf>
    <xf numFmtId="0" fontId="121" fillId="0" borderId="0">
      <alignment horizontal="center"/>
    </xf>
    <xf numFmtId="197" fontId="107" fillId="0" borderId="0" applyFont="0" applyFill="0" applyBorder="0" applyAlignment="0" applyProtection="0"/>
    <xf numFmtId="205" fontId="106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19" fillId="0" borderId="18" applyNumberFormat="0" applyBorder="0"/>
    <xf numFmtId="3" fontId="122" fillId="0" borderId="0" applyNumberFormat="0" applyFill="0" applyBorder="0" applyAlignment="0" applyProtection="0"/>
    <xf numFmtId="198" fontId="106" fillId="0" borderId="0" applyFill="0" applyBorder="0" applyAlignment="0"/>
    <xf numFmtId="195" fontId="106" fillId="0" borderId="0" applyFill="0" applyBorder="0" applyAlignment="0"/>
    <xf numFmtId="198" fontId="106" fillId="0" borderId="0" applyFill="0" applyBorder="0" applyAlignment="0"/>
    <xf numFmtId="199" fontId="107" fillId="0" borderId="0" applyFill="0" applyBorder="0" applyAlignment="0"/>
    <xf numFmtId="195" fontId="106" fillId="0" borderId="0" applyFill="0" applyBorder="0" applyAlignment="0"/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05" fillId="0" borderId="3">
      <alignment horizontal="center"/>
    </xf>
    <xf numFmtId="3" fontId="75" fillId="0" borderId="0" applyFont="0" applyFill="0" applyBorder="0" applyAlignment="0" applyProtection="0"/>
    <xf numFmtId="0" fontId="75" fillId="29" borderId="0" applyNumberFormat="0" applyFont="0" applyBorder="0" applyAlignment="0" applyProtection="0"/>
    <xf numFmtId="37" fontId="14" fillId="0" borderId="0"/>
    <xf numFmtId="1" fontId="5" fillId="0" borderId="19" applyNumberFormat="0" applyFill="0" applyAlignment="0" applyProtection="0">
      <alignment horizontal="center" vertical="center"/>
    </xf>
    <xf numFmtId="181" fontId="5" fillId="0" borderId="0" applyNumberFormat="0" applyFill="0" applyBorder="0" applyAlignment="0" applyProtection="0">
      <alignment horizontal="left"/>
    </xf>
    <xf numFmtId="4" fontId="60" fillId="30" borderId="4" applyNumberFormat="0" applyProtection="0">
      <alignment vertical="center"/>
    </xf>
    <xf numFmtId="4" fontId="61" fillId="30" borderId="4" applyNumberFormat="0" applyProtection="0">
      <alignment vertical="center"/>
    </xf>
    <xf numFmtId="4" fontId="60" fillId="30" borderId="4" applyNumberFormat="0" applyProtection="0">
      <alignment horizontal="left" vertical="center" indent="1"/>
    </xf>
    <xf numFmtId="4" fontId="60" fillId="30" borderId="4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4" fontId="60" fillId="32" borderId="4" applyNumberFormat="0" applyProtection="0">
      <alignment horizontal="right" vertical="center"/>
    </xf>
    <xf numFmtId="4" fontId="60" fillId="33" borderId="4" applyNumberFormat="0" applyProtection="0">
      <alignment horizontal="right" vertical="center"/>
    </xf>
    <xf numFmtId="4" fontId="60" fillId="34" borderId="4" applyNumberFormat="0" applyProtection="0">
      <alignment horizontal="right" vertical="center"/>
    </xf>
    <xf numFmtId="4" fontId="60" fillId="35" borderId="4" applyNumberFormat="0" applyProtection="0">
      <alignment horizontal="right" vertical="center"/>
    </xf>
    <xf numFmtId="4" fontId="60" fillId="36" borderId="4" applyNumberFormat="0" applyProtection="0">
      <alignment horizontal="right" vertical="center"/>
    </xf>
    <xf numFmtId="4" fontId="60" fillId="37" borderId="4" applyNumberFormat="0" applyProtection="0">
      <alignment horizontal="right" vertical="center"/>
    </xf>
    <xf numFmtId="4" fontId="60" fillId="38" borderId="4" applyNumberFormat="0" applyProtection="0">
      <alignment horizontal="right" vertical="center"/>
    </xf>
    <xf numFmtId="4" fontId="60" fillId="39" borderId="4" applyNumberFormat="0" applyProtection="0">
      <alignment horizontal="right" vertical="center"/>
    </xf>
    <xf numFmtId="4" fontId="60" fillId="40" borderId="4" applyNumberFormat="0" applyProtection="0">
      <alignment horizontal="right" vertical="center"/>
    </xf>
    <xf numFmtId="4" fontId="62" fillId="41" borderId="4" applyNumberFormat="0" applyProtection="0">
      <alignment horizontal="left" vertical="center" indent="1"/>
    </xf>
    <xf numFmtId="4" fontId="60" fillId="42" borderId="20" applyNumberFormat="0" applyProtection="0">
      <alignment horizontal="left" vertical="center" indent="1"/>
    </xf>
    <xf numFmtId="4" fontId="63" fillId="43" borderId="0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4" fontId="60" fillId="42" borderId="4" applyNumberFormat="0" applyProtection="0">
      <alignment horizontal="left" vertical="center" indent="1"/>
    </xf>
    <xf numFmtId="4" fontId="60" fillId="44" borderId="4" applyNumberFormat="0" applyProtection="0">
      <alignment horizontal="left" vertical="center" indent="1"/>
    </xf>
    <xf numFmtId="0" fontId="5" fillId="44" borderId="4" applyNumberFormat="0" applyProtection="0">
      <alignment horizontal="left" vertical="center" indent="1"/>
    </xf>
    <xf numFmtId="0" fontId="5" fillId="44" borderId="4" applyNumberFormat="0" applyProtection="0">
      <alignment horizontal="left" vertical="center" indent="1"/>
    </xf>
    <xf numFmtId="0" fontId="5" fillId="45" borderId="4" applyNumberFormat="0" applyProtection="0">
      <alignment horizontal="left" vertical="center" indent="1"/>
    </xf>
    <xf numFmtId="0" fontId="5" fillId="45" borderId="4" applyNumberFormat="0" applyProtection="0">
      <alignment horizontal="left" vertical="center" indent="1"/>
    </xf>
    <xf numFmtId="0" fontId="5" fillId="24" borderId="4" applyNumberFormat="0" applyProtection="0">
      <alignment horizontal="left" vertical="center" indent="1"/>
    </xf>
    <xf numFmtId="0" fontId="5" fillId="24" borderId="4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4" fontId="60" fillId="25" borderId="4" applyNumberFormat="0" applyProtection="0">
      <alignment vertical="center"/>
    </xf>
    <xf numFmtId="4" fontId="61" fillId="25" borderId="4" applyNumberFormat="0" applyProtection="0">
      <alignment vertical="center"/>
    </xf>
    <xf numFmtId="4" fontId="60" fillId="25" borderId="4" applyNumberFormat="0" applyProtection="0">
      <alignment horizontal="left" vertical="center" indent="1"/>
    </xf>
    <xf numFmtId="4" fontId="60" fillId="25" borderId="4" applyNumberFormat="0" applyProtection="0">
      <alignment horizontal="left" vertical="center" indent="1"/>
    </xf>
    <xf numFmtId="4" fontId="60" fillId="42" borderId="4" applyNumberFormat="0" applyProtection="0">
      <alignment horizontal="right" vertical="center"/>
    </xf>
    <xf numFmtId="4" fontId="61" fillId="42" borderId="4" applyNumberFormat="0" applyProtection="0">
      <alignment horizontal="right" vertical="center"/>
    </xf>
    <xf numFmtId="0" fontId="5" fillId="31" borderId="4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0" fontId="64" fillId="0" borderId="0"/>
    <xf numFmtId="4" fontId="65" fillId="42" borderId="4" applyNumberFormat="0" applyProtection="0">
      <alignment horizontal="right" vertical="center"/>
    </xf>
    <xf numFmtId="38" fontId="20" fillId="0" borderId="0" applyNumberFormat="0" applyFont="0" applyFill="0" applyBorder="0" applyAlignment="0"/>
    <xf numFmtId="0" fontId="66" fillId="3" borderId="0" applyNumberFormat="0" applyBorder="0" applyAlignment="0" applyProtection="0"/>
    <xf numFmtId="39" fontId="123" fillId="0" borderId="0"/>
    <xf numFmtId="164" fontId="5" fillId="0" borderId="0" applyFont="0" applyFill="0" applyBorder="0" applyAlignment="0" applyProtection="0"/>
    <xf numFmtId="0" fontId="124" fillId="0" borderId="0" applyNumberFormat="0" applyFont="0" applyBorder="0"/>
    <xf numFmtId="0" fontId="125" fillId="25" borderId="0">
      <alignment wrapText="1"/>
    </xf>
    <xf numFmtId="40" fontId="67" fillId="0" borderId="0" applyBorder="0">
      <alignment horizontal="right"/>
    </xf>
    <xf numFmtId="0" fontId="126" fillId="0" borderId="0" applyBorder="0" applyAlignment="0"/>
    <xf numFmtId="49" fontId="60" fillId="0" borderId="0" applyFill="0" applyBorder="0" applyAlignment="0"/>
    <xf numFmtId="206" fontId="107" fillId="0" borderId="0" applyFill="0" applyBorder="0" applyAlignment="0"/>
    <xf numFmtId="207" fontId="107" fillId="0" borderId="0" applyFill="0" applyBorder="0" applyAlignment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6" fontId="75" fillId="0" borderId="0" applyFont="0" applyFill="0" applyBorder="0" applyAlignment="0" applyProtection="0"/>
    <xf numFmtId="0" fontId="76" fillId="0" borderId="1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4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9" fillId="23" borderId="7" applyNumberFormat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41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23" borderId="7" applyNumberFormat="0" applyAlignment="0" applyProtection="0"/>
    <xf numFmtId="0" fontId="82" fillId="0" borderId="15" applyNumberFormat="0" applyFill="0" applyAlignment="0" applyProtection="0"/>
    <xf numFmtId="0" fontId="83" fillId="3" borderId="0" applyNumberFormat="0" applyBorder="0" applyAlignment="0" applyProtection="0"/>
    <xf numFmtId="0" fontId="84" fillId="22" borderId="4" applyNumberFormat="0" applyAlignment="0" applyProtection="0"/>
    <xf numFmtId="0" fontId="85" fillId="22" borderId="5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2" fontId="89" fillId="0" borderId="0" applyFont="0" applyFill="0" applyBorder="0" applyAlignment="0" applyProtection="0"/>
    <xf numFmtId="0" fontId="90" fillId="4" borderId="0" applyNumberFormat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9" fontId="91" fillId="0" borderId="0" applyFont="0" applyFill="0" applyBorder="0" applyAlignment="0" applyProtection="0"/>
    <xf numFmtId="0" fontId="5" fillId="0" borderId="0"/>
    <xf numFmtId="0" fontId="92" fillId="7" borderId="5" applyNumberFormat="0" applyAlignment="0" applyProtection="0"/>
    <xf numFmtId="0" fontId="93" fillId="26" borderId="0" applyNumberFormat="0" applyBorder="0" applyAlignment="0" applyProtection="0"/>
    <xf numFmtId="0" fontId="94" fillId="0" borderId="9" applyNumberFormat="0" applyFill="0" applyAlignment="0" applyProtection="0"/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129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0" fontId="91" fillId="0" borderId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22" fillId="27" borderId="16" applyNumberFormat="0" applyFont="0" applyAlignment="0" applyProtection="0"/>
    <xf numFmtId="0" fontId="22" fillId="27" borderId="16" applyNumberFormat="0" applyFont="0" applyAlignment="0" applyProtection="0"/>
    <xf numFmtId="0" fontId="95" fillId="0" borderId="12" applyNumberFormat="0" applyFill="0" applyAlignment="0" applyProtection="0"/>
    <xf numFmtId="0" fontId="96" fillId="0" borderId="13" applyNumberFormat="0" applyFill="0" applyAlignment="0" applyProtection="0"/>
    <xf numFmtId="0" fontId="97" fillId="0" borderId="14" applyNumberFormat="0" applyFill="0" applyAlignment="0" applyProtection="0"/>
    <xf numFmtId="0" fontId="97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123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0" fillId="0" borderId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131" fillId="0" borderId="0"/>
    <xf numFmtId="0" fontId="132" fillId="0" borderId="0" applyNumberFormat="0" applyFill="0" applyBorder="0" applyAlignment="0" applyProtection="0">
      <alignment vertical="top"/>
      <protection locked="0"/>
    </xf>
    <xf numFmtId="187" fontId="98" fillId="0" borderId="0" applyFont="0" applyFill="0" applyBorder="0" applyAlignment="0" applyProtection="0"/>
    <xf numFmtId="187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8" fontId="99" fillId="0" borderId="0" applyFont="0" applyFill="0" applyBorder="0" applyAlignment="0" applyProtection="0"/>
    <xf numFmtId="189" fontId="99" fillId="0" borderId="0" applyFont="0" applyFill="0" applyBorder="0" applyAlignment="0" applyProtection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18" fillId="0" borderId="0"/>
    <xf numFmtId="0" fontId="18" fillId="0" borderId="0"/>
    <xf numFmtId="0" fontId="135" fillId="0" borderId="0"/>
    <xf numFmtId="0" fontId="141" fillId="0" borderId="24" applyNumberFormat="0" applyFill="0" applyAlignment="0" applyProtection="0"/>
    <xf numFmtId="0" fontId="142" fillId="0" borderId="25" applyNumberFormat="0" applyFill="0" applyAlignment="0" applyProtection="0"/>
    <xf numFmtId="0" fontId="143" fillId="0" borderId="26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/>
    <xf numFmtId="0" fontId="144" fillId="53" borderId="0" applyNumberFormat="0" applyBorder="0" applyAlignment="0" applyProtection="0"/>
    <xf numFmtId="0" fontId="146" fillId="76" borderId="0"/>
    <xf numFmtId="0" fontId="144" fillId="57" borderId="0" applyNumberFormat="0" applyBorder="0" applyAlignment="0" applyProtection="0"/>
    <xf numFmtId="0" fontId="146" fillId="77" borderId="0"/>
    <xf numFmtId="0" fontId="144" fillId="61" borderId="0" applyNumberFormat="0" applyBorder="0" applyAlignment="0" applyProtection="0"/>
    <xf numFmtId="0" fontId="146" fillId="78" borderId="0"/>
    <xf numFmtId="0" fontId="144" fillId="65" borderId="0" applyNumberFormat="0" applyBorder="0" applyAlignment="0" applyProtection="0"/>
    <xf numFmtId="0" fontId="146" fillId="79" borderId="0"/>
    <xf numFmtId="0" fontId="144" fillId="69" borderId="0" applyNumberFormat="0" applyBorder="0" applyAlignment="0" applyProtection="0"/>
    <xf numFmtId="0" fontId="146" fillId="80" borderId="0"/>
    <xf numFmtId="0" fontId="144" fillId="73" borderId="0" applyNumberFormat="0" applyBorder="0" applyAlignment="0" applyProtection="0"/>
    <xf numFmtId="0" fontId="146" fillId="81" borderId="0"/>
    <xf numFmtId="0" fontId="144" fillId="54" borderId="0" applyNumberFormat="0" applyBorder="0" applyAlignment="0" applyProtection="0"/>
    <xf numFmtId="0" fontId="146" fillId="82" borderId="0"/>
    <xf numFmtId="0" fontId="144" fillId="58" borderId="0" applyNumberFormat="0" applyBorder="0" applyAlignment="0" applyProtection="0"/>
    <xf numFmtId="0" fontId="146" fillId="83" borderId="0"/>
    <xf numFmtId="0" fontId="144" fillId="62" borderId="0" applyNumberFormat="0" applyBorder="0" applyAlignment="0" applyProtection="0"/>
    <xf numFmtId="0" fontId="146" fillId="84" borderId="0"/>
    <xf numFmtId="0" fontId="144" fillId="66" borderId="0" applyNumberFormat="0" applyBorder="0" applyAlignment="0" applyProtection="0"/>
    <xf numFmtId="0" fontId="146" fillId="85" borderId="0"/>
    <xf numFmtId="0" fontId="144" fillId="70" borderId="0" applyNumberFormat="0" applyBorder="0" applyAlignment="0" applyProtection="0"/>
    <xf numFmtId="0" fontId="146" fillId="86" borderId="0"/>
    <xf numFmtId="0" fontId="144" fillId="74" borderId="0" applyNumberFormat="0" applyBorder="0" applyAlignment="0" applyProtection="0"/>
    <xf numFmtId="0" fontId="146" fillId="87" borderId="0"/>
    <xf numFmtId="0" fontId="147" fillId="55" borderId="0" applyNumberFormat="0" applyBorder="0" applyAlignment="0" applyProtection="0"/>
    <xf numFmtId="0" fontId="148" fillId="88" borderId="0"/>
    <xf numFmtId="0" fontId="147" fillId="59" borderId="0" applyNumberFormat="0" applyBorder="0" applyAlignment="0" applyProtection="0"/>
    <xf numFmtId="0" fontId="148" fillId="89" borderId="0"/>
    <xf numFmtId="0" fontId="147" fillId="63" borderId="0" applyNumberFormat="0" applyBorder="0" applyAlignment="0" applyProtection="0"/>
    <xf numFmtId="0" fontId="148" fillId="90" borderId="0"/>
    <xf numFmtId="0" fontId="147" fillId="67" borderId="0" applyNumberFormat="0" applyBorder="0" applyAlignment="0" applyProtection="0"/>
    <xf numFmtId="0" fontId="148" fillId="91" borderId="0"/>
    <xf numFmtId="0" fontId="147" fillId="71" borderId="0" applyNumberFormat="0" applyBorder="0" applyAlignment="0" applyProtection="0"/>
    <xf numFmtId="0" fontId="148" fillId="92" borderId="0"/>
    <xf numFmtId="0" fontId="147" fillId="75" borderId="0" applyNumberFormat="0" applyBorder="0" applyAlignment="0" applyProtection="0"/>
    <xf numFmtId="0" fontId="148" fillId="93" borderId="0"/>
    <xf numFmtId="0" fontId="147" fillId="52" borderId="0" applyNumberFormat="0" applyBorder="0" applyAlignment="0" applyProtection="0"/>
    <xf numFmtId="0" fontId="148" fillId="94" borderId="0"/>
    <xf numFmtId="0" fontId="147" fillId="56" borderId="0" applyNumberFormat="0" applyBorder="0" applyAlignment="0" applyProtection="0"/>
    <xf numFmtId="0" fontId="148" fillId="95" borderId="0"/>
    <xf numFmtId="0" fontId="147" fillId="60" borderId="0" applyNumberFormat="0" applyBorder="0" applyAlignment="0" applyProtection="0"/>
    <xf numFmtId="0" fontId="148" fillId="96" borderId="0"/>
    <xf numFmtId="0" fontId="147" fillId="64" borderId="0" applyNumberFormat="0" applyBorder="0" applyAlignment="0" applyProtection="0"/>
    <xf numFmtId="0" fontId="148" fillId="97" borderId="0"/>
    <xf numFmtId="0" fontId="147" fillId="68" borderId="0" applyNumberFormat="0" applyBorder="0" applyAlignment="0" applyProtection="0"/>
    <xf numFmtId="0" fontId="148" fillId="98" borderId="0"/>
    <xf numFmtId="0" fontId="147" fillId="72" borderId="0" applyNumberFormat="0" applyBorder="0" applyAlignment="0" applyProtection="0"/>
    <xf numFmtId="0" fontId="148" fillId="99" borderId="0"/>
    <xf numFmtId="0" fontId="149" fillId="47" borderId="0" applyNumberFormat="0" applyBorder="0" applyAlignment="0" applyProtection="0"/>
    <xf numFmtId="0" fontId="149" fillId="47" borderId="0"/>
    <xf numFmtId="0" fontId="150" fillId="50" borderId="27" applyNumberFormat="0" applyAlignment="0" applyProtection="0"/>
    <xf numFmtId="0" fontId="150" fillId="50" borderId="27"/>
    <xf numFmtId="0" fontId="151" fillId="51" borderId="30" applyNumberFormat="0" applyAlignment="0" applyProtection="0"/>
    <xf numFmtId="0" fontId="152" fillId="51" borderId="30"/>
    <xf numFmtId="165" fontId="144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165" fontId="146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43" fontId="3" fillId="0" borderId="0" applyFont="0" applyFill="0" applyBorder="0" applyAlignment="0" applyProtection="0"/>
    <xf numFmtId="165" fontId="154" fillId="0" borderId="0"/>
    <xf numFmtId="0" fontId="155" fillId="0" borderId="0" applyNumberFormat="0" applyFill="0" applyBorder="0" applyAlignment="0" applyProtection="0"/>
    <xf numFmtId="0" fontId="155" fillId="0" borderId="0"/>
    <xf numFmtId="0" fontId="156" fillId="46" borderId="0" applyNumberFormat="0" applyBorder="0" applyAlignment="0" applyProtection="0"/>
    <xf numFmtId="0" fontId="156" fillId="46" borderId="0"/>
    <xf numFmtId="0" fontId="157" fillId="0" borderId="32"/>
    <xf numFmtId="0" fontId="158" fillId="0" borderId="33"/>
    <xf numFmtId="0" fontId="159" fillId="0" borderId="34"/>
    <xf numFmtId="0" fontId="159" fillId="0" borderId="0"/>
    <xf numFmtId="0" fontId="160" fillId="49" borderId="27" applyNumberFormat="0" applyAlignment="0" applyProtection="0"/>
    <xf numFmtId="0" fontId="160" fillId="49" borderId="27"/>
    <xf numFmtId="0" fontId="161" fillId="0" borderId="29" applyNumberFormat="0" applyFill="0" applyAlignment="0" applyProtection="0"/>
    <xf numFmtId="0" fontId="161" fillId="0" borderId="29"/>
    <xf numFmtId="0" fontId="162" fillId="48" borderId="0" applyNumberFormat="0" applyBorder="0" applyAlignment="0" applyProtection="0"/>
    <xf numFmtId="0" fontId="162" fillId="48" borderId="0"/>
    <xf numFmtId="0" fontId="146" fillId="0" borderId="0"/>
    <xf numFmtId="0" fontId="145" fillId="0" borderId="0"/>
    <xf numFmtId="0" fontId="153" fillId="0" borderId="0"/>
    <xf numFmtId="0" fontId="22" fillId="0" borderId="0"/>
    <xf numFmtId="0" fontId="163" fillId="0" borderId="0"/>
    <xf numFmtId="0" fontId="164" fillId="0" borderId="0"/>
    <xf numFmtId="0" fontId="144" fillId="0" borderId="0"/>
    <xf numFmtId="0" fontId="146" fillId="0" borderId="0"/>
    <xf numFmtId="0" fontId="5" fillId="0" borderId="0"/>
    <xf numFmtId="0" fontId="164" fillId="0" borderId="0"/>
    <xf numFmtId="0" fontId="163" fillId="0" borderId="0"/>
    <xf numFmtId="0" fontId="165" fillId="50" borderId="28" applyNumberFormat="0" applyAlignment="0" applyProtection="0"/>
    <xf numFmtId="0" fontId="165" fillId="50" borderId="28"/>
    <xf numFmtId="0" fontId="166" fillId="0" borderId="31" applyNumberFormat="0" applyFill="0" applyAlignment="0" applyProtection="0"/>
    <xf numFmtId="0" fontId="167" fillId="0" borderId="35"/>
    <xf numFmtId="0" fontId="168" fillId="0" borderId="0" applyNumberFormat="0" applyFill="0" applyBorder="0" applyAlignment="0" applyProtection="0"/>
    <xf numFmtId="0" fontId="1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35">
    <xf numFmtId="0" fontId="0" fillId="0" borderId="0" xfId="0"/>
    <xf numFmtId="49" fontId="6" fillId="0" borderId="0" xfId="0" applyNumberFormat="1" applyFont="1"/>
    <xf numFmtId="49" fontId="11" fillId="0" borderId="0" xfId="0" applyNumberFormat="1" applyFont="1"/>
    <xf numFmtId="49" fontId="12" fillId="0" borderId="0" xfId="0" applyNumberFormat="1" applyFont="1"/>
    <xf numFmtId="167" fontId="9" fillId="0" borderId="0" xfId="137" applyNumberFormat="1" applyFont="1" applyFill="1" applyAlignment="1"/>
    <xf numFmtId="0" fontId="9" fillId="0" borderId="0" xfId="0" applyFont="1" applyAlignment="1">
      <alignment horizontal="right"/>
    </xf>
    <xf numFmtId="49" fontId="0" fillId="0" borderId="21" xfId="0" applyNumberFormat="1" applyBorder="1" applyAlignment="1">
      <alignment horizontal="center"/>
    </xf>
    <xf numFmtId="49" fontId="10" fillId="0" borderId="0" xfId="0" applyNumberFormat="1" applyFont="1"/>
    <xf numFmtId="49" fontId="0" fillId="0" borderId="0" xfId="0" applyNumberFormat="1"/>
    <xf numFmtId="49" fontId="10" fillId="0" borderId="0" xfId="0" applyNumberFormat="1" applyFont="1" applyAlignment="1">
      <alignment vertical="center"/>
    </xf>
    <xf numFmtId="0" fontId="0" fillId="0" borderId="0" xfId="256" applyFont="1"/>
    <xf numFmtId="49" fontId="0" fillId="0" borderId="0" xfId="0" applyNumberFormat="1" applyAlignment="1">
      <alignment wrapText="1"/>
    </xf>
    <xf numFmtId="41" fontId="6" fillId="0" borderId="0" xfId="0" applyNumberFormat="1" applyFont="1" applyAlignment="1">
      <alignment horizontal="right" vertical="center"/>
    </xf>
    <xf numFmtId="49" fontId="0" fillId="0" borderId="0" xfId="256" applyNumberFormat="1" applyFont="1" applyAlignment="1">
      <alignment horizontal="left"/>
    </xf>
    <xf numFmtId="0" fontId="10" fillId="0" borderId="0" xfId="256" applyFont="1" applyAlignment="1">
      <alignment horizontal="center"/>
    </xf>
    <xf numFmtId="0" fontId="19" fillId="0" borderId="0" xfId="256" applyFont="1" applyAlignment="1">
      <alignment horizontal="center"/>
    </xf>
    <xf numFmtId="0" fontId="9" fillId="0" borderId="0" xfId="256" applyFont="1" applyAlignment="1">
      <alignment horizontal="center"/>
    </xf>
    <xf numFmtId="167" fontId="6" fillId="0" borderId="0" xfId="137" applyNumberFormat="1" applyFont="1" applyFill="1" applyAlignment="1"/>
    <xf numFmtId="167" fontId="6" fillId="0" borderId="0" xfId="137" applyNumberFormat="1" applyFont="1" applyFill="1" applyBorder="1" applyAlignment="1"/>
    <xf numFmtId="41" fontId="6" fillId="0" borderId="21" xfId="137" applyNumberFormat="1" applyFont="1" applyFill="1" applyBorder="1" applyAlignment="1">
      <alignment horizontal="right"/>
    </xf>
    <xf numFmtId="41" fontId="6" fillId="0" borderId="0" xfId="137" applyNumberFormat="1" applyFont="1" applyFill="1" applyBorder="1" applyAlignment="1">
      <alignment horizontal="right"/>
    </xf>
    <xf numFmtId="41" fontId="7" fillId="0" borderId="21" xfId="137" applyNumberFormat="1" applyFont="1" applyFill="1" applyBorder="1" applyAlignment="1">
      <alignment horizontal="right"/>
    </xf>
    <xf numFmtId="41" fontId="7" fillId="0" borderId="0" xfId="137" applyNumberFormat="1" applyFont="1" applyFill="1" applyAlignment="1">
      <alignment horizontal="right"/>
    </xf>
    <xf numFmtId="41" fontId="6" fillId="0" borderId="11" xfId="137" applyNumberFormat="1" applyFont="1" applyFill="1" applyBorder="1" applyAlignment="1">
      <alignment horizontal="right"/>
    </xf>
    <xf numFmtId="41" fontId="6" fillId="0" borderId="22" xfId="137" applyNumberFormat="1" applyFont="1" applyFill="1" applyBorder="1" applyAlignment="1">
      <alignment horizontal="right"/>
    </xf>
    <xf numFmtId="41" fontId="6" fillId="0" borderId="0" xfId="137" applyNumberFormat="1" applyFont="1" applyFill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0" fillId="0" borderId="0" xfId="137" applyNumberFormat="1" applyFont="1" applyFill="1" applyAlignment="1">
      <alignment horizontal="right"/>
    </xf>
    <xf numFmtId="0" fontId="6" fillId="0" borderId="0" xfId="256" applyFont="1" applyAlignment="1">
      <alignment horizontal="left"/>
    </xf>
    <xf numFmtId="49" fontId="12" fillId="0" borderId="0" xfId="256" applyNumberFormat="1" applyFont="1" applyAlignment="1">
      <alignment horizontal="left"/>
    </xf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0" fillId="0" borderId="6" xfId="137" quotePrefix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1" fontId="0" fillId="0" borderId="21" xfId="137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7" fontId="6" fillId="0" borderId="0" xfId="0" applyNumberFormat="1" applyFont="1" applyAlignment="1">
      <alignment horizontal="right" vertical="center"/>
    </xf>
    <xf numFmtId="37" fontId="6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137" applyNumberFormat="1" applyFont="1" applyFill="1" applyAlignment="1">
      <alignment horizontal="right" vertical="center"/>
    </xf>
    <xf numFmtId="43" fontId="0" fillId="0" borderId="0" xfId="137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3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8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49" fontId="10" fillId="0" borderId="0" xfId="256" applyNumberFormat="1" applyFont="1" applyAlignment="1">
      <alignment horizontal="left"/>
    </xf>
    <xf numFmtId="0" fontId="169" fillId="0" borderId="0" xfId="256" applyFont="1"/>
    <xf numFmtId="0" fontId="14" fillId="0" borderId="0" xfId="256" applyFont="1" applyAlignment="1">
      <alignment horizontal="left"/>
    </xf>
    <xf numFmtId="167" fontId="0" fillId="0" borderId="0" xfId="137" applyNumberFormat="1" applyFont="1" applyFill="1" applyAlignment="1"/>
    <xf numFmtId="166" fontId="0" fillId="0" borderId="0" xfId="256" applyNumberFormat="1" applyFont="1"/>
    <xf numFmtId="0" fontId="170" fillId="0" borderId="0" xfId="256" applyFont="1" applyAlignment="1">
      <alignment horizontal="left"/>
    </xf>
    <xf numFmtId="0" fontId="0" fillId="0" borderId="0" xfId="256" applyFont="1" applyAlignment="1">
      <alignment horizontal="left"/>
    </xf>
    <xf numFmtId="0" fontId="0" fillId="0" borderId="0" xfId="256" applyFont="1" applyAlignment="1">
      <alignment horizontal="center"/>
    </xf>
    <xf numFmtId="167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Alignment="1">
      <alignment horizontal="center"/>
    </xf>
    <xf numFmtId="0" fontId="171" fillId="0" borderId="0" xfId="256" applyFont="1" applyAlignment="1">
      <alignment horizontal="left"/>
    </xf>
    <xf numFmtId="0" fontId="106" fillId="0" borderId="0" xfId="256" applyFont="1" applyAlignment="1">
      <alignment horizontal="left"/>
    </xf>
    <xf numFmtId="167" fontId="0" fillId="0" borderId="22" xfId="137" applyNumberFormat="1" applyFont="1" applyFill="1" applyBorder="1" applyAlignment="1"/>
    <xf numFmtId="167" fontId="0" fillId="0" borderId="0" xfId="137" applyNumberFormat="1" applyFont="1" applyFill="1" applyBorder="1" applyAlignment="1"/>
    <xf numFmtId="166" fontId="0" fillId="0" borderId="21" xfId="256" applyNumberFormat="1" applyFont="1" applyBorder="1"/>
    <xf numFmtId="0" fontId="170" fillId="0" borderId="0" xfId="256" applyFont="1"/>
    <xf numFmtId="167" fontId="0" fillId="0" borderId="21" xfId="137" applyNumberFormat="1" applyFont="1" applyFill="1" applyBorder="1" applyAlignment="1"/>
    <xf numFmtId="167" fontId="169" fillId="0" borderId="0" xfId="137" applyNumberFormat="1" applyFont="1" applyFill="1" applyAlignment="1"/>
    <xf numFmtId="0" fontId="169" fillId="0" borderId="0" xfId="256" applyFont="1" applyAlignment="1">
      <alignment horizontal="left"/>
    </xf>
    <xf numFmtId="167" fontId="6" fillId="0" borderId="0" xfId="0" applyNumberFormat="1" applyFont="1" applyAlignment="1">
      <alignment vertical="center"/>
    </xf>
    <xf numFmtId="167" fontId="7" fillId="0" borderId="0" xfId="137" applyNumberFormat="1" applyFont="1" applyFill="1" applyAlignment="1">
      <alignment horizontal="right"/>
    </xf>
    <xf numFmtId="43" fontId="7" fillId="0" borderId="0" xfId="137" applyFont="1" applyFill="1" applyAlignment="1">
      <alignment horizontal="right"/>
    </xf>
    <xf numFmtId="0" fontId="1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1" fontId="0" fillId="0" borderId="0" xfId="0" applyNumberForma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7" fontId="0" fillId="0" borderId="0" xfId="137" applyNumberFormat="1" applyFont="1" applyBorder="1" applyAlignment="1"/>
    <xf numFmtId="167" fontId="7" fillId="0" borderId="0" xfId="137" applyNumberFormat="1" applyFont="1" applyFill="1" applyAlignment="1"/>
    <xf numFmtId="166" fontId="7" fillId="0" borderId="0" xfId="256" applyNumberFormat="1" applyFont="1"/>
    <xf numFmtId="167" fontId="7" fillId="0" borderId="0" xfId="137" applyNumberFormat="1" applyFont="1" applyFill="1" applyBorder="1" applyAlignment="1">
      <alignment horizontal="right"/>
    </xf>
    <xf numFmtId="167" fontId="7" fillId="0" borderId="0" xfId="137" applyNumberFormat="1" applyFont="1" applyFill="1" applyBorder="1" applyAlignment="1"/>
    <xf numFmtId="166" fontId="7" fillId="0" borderId="0" xfId="256" applyNumberFormat="1" applyFont="1" applyAlignment="1">
      <alignment horizontal="right"/>
    </xf>
    <xf numFmtId="167" fontId="7" fillId="0" borderId="21" xfId="137" applyNumberFormat="1" applyFont="1" applyFill="1" applyBorder="1" applyAlignment="1">
      <alignment horizontal="right"/>
    </xf>
    <xf numFmtId="166" fontId="7" fillId="0" borderId="0" xfId="0" applyNumberFormat="1" applyFont="1" applyAlignment="1">
      <alignment horizontal="right"/>
    </xf>
    <xf numFmtId="166" fontId="0" fillId="0" borderId="22" xfId="0" applyNumberFormat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justify" vertical="center"/>
    </xf>
    <xf numFmtId="49" fontId="0" fillId="0" borderId="0" xfId="0" applyNumberFormat="1" applyAlignment="1">
      <alignment vertical="center"/>
    </xf>
    <xf numFmtId="167" fontId="0" fillId="0" borderId="0" xfId="137" applyNumberFormat="1" applyFont="1" applyFill="1" applyAlignment="1">
      <alignment vertical="center"/>
    </xf>
    <xf numFmtId="167" fontId="9" fillId="0" borderId="0" xfId="137" applyNumberFormat="1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167" fontId="6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21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Alignment="1">
      <alignment horizontal="center" vertical="center"/>
    </xf>
    <xf numFmtId="37" fontId="0" fillId="0" borderId="0" xfId="0" applyNumberFormat="1" applyAlignment="1">
      <alignment horizontal="right" vertical="center"/>
    </xf>
    <xf numFmtId="167" fontId="0" fillId="0" borderId="0" xfId="137" applyNumberFormat="1" applyFont="1" applyFill="1" applyAlignment="1">
      <alignment horizontal="right" vertical="center"/>
    </xf>
    <xf numFmtId="41" fontId="0" fillId="0" borderId="0" xfId="150" applyNumberFormat="1" applyFont="1" applyFill="1" applyAlignment="1">
      <alignment horizontal="right" vertical="center"/>
    </xf>
    <xf numFmtId="41" fontId="6" fillId="0" borderId="11" xfId="137" applyNumberFormat="1" applyFont="1" applyFill="1" applyBorder="1" applyAlignment="1">
      <alignment horizontal="right" vertical="center"/>
    </xf>
    <xf numFmtId="37" fontId="0" fillId="0" borderId="21" xfId="0" applyNumberFormat="1" applyBorder="1" applyAlignment="1">
      <alignment horizontal="right" vertical="center"/>
    </xf>
    <xf numFmtId="41" fontId="0" fillId="0" borderId="21" xfId="137" applyNumberFormat="1" applyFont="1" applyFill="1" applyBorder="1" applyAlignment="1">
      <alignment horizontal="right" vertical="center"/>
    </xf>
    <xf numFmtId="41" fontId="6" fillId="0" borderId="0" xfId="137" applyNumberFormat="1" applyFont="1" applyFill="1" applyAlignment="1">
      <alignment horizontal="right" vertical="center"/>
    </xf>
    <xf numFmtId="167" fontId="0" fillId="0" borderId="21" xfId="150" applyNumberFormat="1" applyFont="1" applyFill="1" applyBorder="1" applyAlignment="1">
      <alignment horizontal="right" vertical="center"/>
    </xf>
    <xf numFmtId="41" fontId="6" fillId="0" borderId="23" xfId="137" applyNumberFormat="1" applyFont="1" applyFill="1" applyBorder="1" applyAlignment="1">
      <alignment horizontal="right" vertical="center"/>
    </xf>
    <xf numFmtId="167" fontId="6" fillId="0" borderId="23" xfId="0" applyNumberFormat="1" applyFont="1" applyBorder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41" fontId="0" fillId="0" borderId="21" xfId="150" applyNumberFormat="1" applyFont="1" applyFill="1" applyBorder="1" applyAlignment="1">
      <alignment horizontal="right" vertical="center"/>
    </xf>
    <xf numFmtId="211" fontId="6" fillId="0" borderId="22" xfId="150" applyNumberFormat="1" applyFont="1" applyFill="1" applyBorder="1" applyAlignment="1">
      <alignment horizontal="right" vertical="center"/>
    </xf>
    <xf numFmtId="211" fontId="6" fillId="0" borderId="2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1" fontId="0" fillId="0" borderId="0" xfId="137" applyNumberFormat="1" applyFont="1" applyFill="1" applyAlignment="1">
      <alignment horizontal="right" vertical="center"/>
    </xf>
    <xf numFmtId="167" fontId="0" fillId="0" borderId="0" xfId="150" applyNumberFormat="1" applyFont="1" applyFill="1" applyAlignment="1">
      <alignment horizontal="right" vertical="center"/>
    </xf>
    <xf numFmtId="49" fontId="136" fillId="0" borderId="0" xfId="0" applyNumberFormat="1" applyFont="1" applyAlignment="1">
      <alignment vertical="center"/>
    </xf>
    <xf numFmtId="41" fontId="6" fillId="0" borderId="21" xfId="137" applyNumberFormat="1" applyFont="1" applyFill="1" applyBorder="1" applyAlignment="1">
      <alignment horizontal="right" vertical="center"/>
    </xf>
    <xf numFmtId="167" fontId="6" fillId="0" borderId="0" xfId="150" applyNumberFormat="1" applyFont="1" applyFill="1" applyAlignment="1">
      <alignment horizontal="right" vertical="center"/>
    </xf>
    <xf numFmtId="41" fontId="6" fillId="0" borderId="22" xfId="137" applyNumberFormat="1" applyFont="1" applyFill="1" applyBorder="1" applyAlignment="1">
      <alignment horizontal="right" vertical="center"/>
    </xf>
    <xf numFmtId="167" fontId="7" fillId="0" borderId="21" xfId="150" applyNumberFormat="1" applyFont="1" applyFill="1" applyBorder="1" applyAlignment="1">
      <alignment horizontal="right" vertical="center"/>
    </xf>
    <xf numFmtId="167" fontId="0" fillId="0" borderId="21" xfId="0" applyNumberFormat="1" applyBorder="1" applyAlignment="1">
      <alignment horizontal="right" vertical="center"/>
    </xf>
    <xf numFmtId="41" fontId="0" fillId="0" borderId="0" xfId="137" applyNumberFormat="1" applyFont="1" applyFill="1" applyBorder="1" applyAlignment="1">
      <alignment horizontal="right" vertical="center"/>
    </xf>
    <xf numFmtId="166" fontId="0" fillId="0" borderId="21" xfId="0" applyNumberFormat="1" applyBorder="1" applyAlignment="1">
      <alignment horizontal="right" vertical="center"/>
    </xf>
    <xf numFmtId="167" fontId="9" fillId="0" borderId="0" xfId="0" applyNumberFormat="1" applyFont="1" applyAlignment="1">
      <alignment horizontal="center" vertical="center"/>
    </xf>
    <xf numFmtId="41" fontId="12" fillId="0" borderId="0" xfId="0" applyNumberFormat="1" applyFont="1" applyAlignment="1">
      <alignment horizontal="justify" vertical="center"/>
    </xf>
    <xf numFmtId="0" fontId="14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7" fontId="0" fillId="0" borderId="0" xfId="0" quotePrefix="1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1" fontId="0" fillId="0" borderId="21" xfId="0" applyNumberFormat="1" applyBorder="1" applyAlignment="1">
      <alignment vertical="center"/>
    </xf>
    <xf numFmtId="41" fontId="0" fillId="0" borderId="0" xfId="150" applyNumberFormat="1" applyFont="1" applyFill="1" applyBorder="1" applyAlignment="1">
      <alignment horizontal="right" vertical="center"/>
    </xf>
    <xf numFmtId="166" fontId="6" fillId="0" borderId="21" xfId="0" applyNumberFormat="1" applyFont="1" applyBorder="1" applyAlignment="1">
      <alignment vertical="center"/>
    </xf>
    <xf numFmtId="41" fontId="7" fillId="0" borderId="0" xfId="137" applyNumberFormat="1" applyFont="1" applyFill="1" applyBorder="1" applyAlignment="1"/>
    <xf numFmtId="49" fontId="1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vertical="center"/>
    </xf>
    <xf numFmtId="49" fontId="9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vertical="center"/>
    </xf>
    <xf numFmtId="41" fontId="136" fillId="0" borderId="0" xfId="0" applyNumberFormat="1" applyFont="1" applyAlignment="1">
      <alignment vertical="center"/>
    </xf>
    <xf numFmtId="166" fontId="0" fillId="0" borderId="0" xfId="0" quotePrefix="1" applyNumberFormat="1" applyAlignment="1">
      <alignment vertical="center"/>
    </xf>
    <xf numFmtId="41" fontId="7" fillId="0" borderId="0" xfId="137" applyNumberFormat="1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2" fillId="0" borderId="0" xfId="0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7" fillId="0" borderId="21" xfId="137" applyNumberFormat="1" applyFont="1" applyFill="1" applyBorder="1" applyAlignment="1"/>
    <xf numFmtId="41" fontId="6" fillId="0" borderId="0" xfId="137" applyNumberFormat="1" applyFont="1" applyFill="1" applyBorder="1" applyAlignment="1"/>
    <xf numFmtId="167" fontId="7" fillId="0" borderId="0" xfId="137" applyNumberFormat="1" applyFont="1" applyFill="1" applyAlignment="1">
      <alignment vertical="center"/>
    </xf>
    <xf numFmtId="41" fontId="7" fillId="0" borderId="2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1" fontId="6" fillId="0" borderId="23" xfId="0" applyNumberFormat="1" applyFont="1" applyBorder="1" applyAlignment="1">
      <alignment vertical="center"/>
    </xf>
    <xf numFmtId="39" fontId="6" fillId="0" borderId="0" xfId="0" applyNumberFormat="1" applyFont="1" applyAlignment="1">
      <alignment horizontal="right" vertical="center"/>
    </xf>
    <xf numFmtId="167" fontId="9" fillId="0" borderId="0" xfId="137" applyNumberFormat="1" applyFont="1" applyFill="1" applyBorder="1" applyAlignment="1">
      <alignment vertical="center"/>
    </xf>
    <xf numFmtId="43" fontId="6" fillId="0" borderId="0" xfId="0" applyNumberFormat="1" applyFont="1" applyAlignment="1">
      <alignment horizontal="right" vertical="center"/>
    </xf>
    <xf numFmtId="166" fontId="0" fillId="0" borderId="21" xfId="0" applyNumberForma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3" fontId="0" fillId="0" borderId="0" xfId="150" applyFont="1" applyFill="1" applyAlignment="1">
      <alignment horizontal="right" vertical="center"/>
    </xf>
    <xf numFmtId="41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41" fontId="6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0" fillId="0" borderId="0" xfId="0" applyFont="1"/>
    <xf numFmtId="41" fontId="7" fillId="0" borderId="0" xfId="0" applyNumberFormat="1" applyFont="1" applyAlignment="1">
      <alignment vertical="center"/>
    </xf>
    <xf numFmtId="41" fontId="7" fillId="0" borderId="0" xfId="137" applyNumberFormat="1" applyFont="1" applyAlignment="1">
      <alignment horizontal="right"/>
    </xf>
    <xf numFmtId="41" fontId="7" fillId="0" borderId="0" xfId="137" applyNumberFormat="1" applyFont="1"/>
    <xf numFmtId="41" fontId="6" fillId="0" borderId="0" xfId="137" applyNumberFormat="1" applyFont="1" applyAlignment="1">
      <alignment horizontal="right"/>
    </xf>
    <xf numFmtId="41" fontId="6" fillId="0" borderId="0" xfId="137" applyNumberFormat="1" applyFont="1"/>
    <xf numFmtId="41" fontId="6" fillId="0" borderId="0" xfId="137" applyNumberFormat="1" applyFont="1" applyAlignment="1">
      <alignment horizontal="center"/>
    </xf>
    <xf numFmtId="41" fontId="0" fillId="0" borderId="0" xfId="137" applyNumberFormat="1" applyFont="1"/>
    <xf numFmtId="41" fontId="0" fillId="0" borderId="0" xfId="137" applyNumberFormat="1" applyFont="1" applyAlignment="1">
      <alignment horizontal="right"/>
    </xf>
    <xf numFmtId="41" fontId="7" fillId="0" borderId="0" xfId="137" applyNumberFormat="1" applyFont="1" applyAlignment="1">
      <alignment horizontal="center"/>
    </xf>
    <xf numFmtId="41" fontId="6" fillId="0" borderId="23" xfId="137" applyNumberFormat="1" applyFont="1" applyFill="1" applyBorder="1"/>
    <xf numFmtId="41" fontId="6" fillId="0" borderId="0" xfId="137" applyNumberFormat="1" applyFont="1" applyFill="1" applyBorder="1"/>
    <xf numFmtId="41" fontId="6" fillId="0" borderId="23" xfId="137" applyNumberFormat="1" applyFont="1" applyFill="1" applyBorder="1" applyAlignment="1"/>
    <xf numFmtId="41" fontId="7" fillId="0" borderId="0" xfId="137" applyNumberFormat="1" applyFont="1" applyFill="1" applyBorder="1" applyAlignment="1">
      <alignment horizontal="right"/>
    </xf>
    <xf numFmtId="41" fontId="0" fillId="0" borderId="0" xfId="137" applyNumberFormat="1" applyFont="1" applyFill="1" applyBorder="1" applyAlignment="1">
      <alignment horizontal="right"/>
    </xf>
    <xf numFmtId="41" fontId="6" fillId="0" borderId="0" xfId="137" applyNumberFormat="1" applyFont="1" applyBorder="1"/>
    <xf numFmtId="41" fontId="6" fillId="0" borderId="0" xfId="137" applyNumberFormat="1" applyFont="1" applyBorder="1" applyAlignment="1">
      <alignment horizontal="right"/>
    </xf>
    <xf numFmtId="41" fontId="6" fillId="0" borderId="21" xfId="137" applyNumberFormat="1" applyFont="1" applyFill="1" applyBorder="1" applyAlignment="1"/>
    <xf numFmtId="41" fontId="6" fillId="0" borderId="0" xfId="137" applyNumberFormat="1" applyFont="1" applyAlignment="1"/>
    <xf numFmtId="41" fontId="0" fillId="0" borderId="0" xfId="150" applyNumberFormat="1" applyFont="1" applyFill="1" applyAlignment="1">
      <alignment horizontal="right"/>
    </xf>
    <xf numFmtId="41" fontId="7" fillId="0" borderId="0" xfId="137" applyNumberFormat="1" applyFont="1" applyBorder="1" applyAlignment="1">
      <alignment horizontal="right"/>
    </xf>
    <xf numFmtId="41" fontId="7" fillId="0" borderId="6" xfId="137" applyNumberFormat="1" applyFont="1" applyBorder="1" applyAlignment="1">
      <alignment horizontal="right"/>
    </xf>
    <xf numFmtId="41" fontId="7" fillId="0" borderId="6" xfId="137" applyNumberFormat="1" applyFont="1" applyFill="1" applyBorder="1" applyAlignment="1">
      <alignment horizontal="right"/>
    </xf>
    <xf numFmtId="41" fontId="0" fillId="0" borderId="6" xfId="137" applyNumberFormat="1" applyFont="1" applyFill="1" applyBorder="1" applyAlignment="1">
      <alignment horizontal="right"/>
    </xf>
    <xf numFmtId="41" fontId="0" fillId="0" borderId="2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41" fontId="6" fillId="0" borderId="0" xfId="137" applyNumberFormat="1" applyFont="1" applyFill="1" applyBorder="1" applyAlignment="1">
      <alignment horizontal="right" vertical="center"/>
    </xf>
    <xf numFmtId="167" fontId="0" fillId="0" borderId="0" xfId="150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6" fillId="0" borderId="11" xfId="137" applyNumberFormat="1" applyFont="1" applyFill="1" applyBorder="1" applyAlignment="1"/>
    <xf numFmtId="0" fontId="17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6" fillId="0" borderId="0" xfId="137" applyNumberFormat="1" applyFont="1" applyFill="1" applyAlignment="1">
      <alignment horizontal="center"/>
    </xf>
    <xf numFmtId="167" fontId="6" fillId="0" borderId="0" xfId="137" applyNumberFormat="1" applyFont="1" applyFill="1" applyBorder="1" applyAlignment="1">
      <alignment horizontal="center"/>
    </xf>
    <xf numFmtId="167" fontId="6" fillId="0" borderId="21" xfId="137" applyNumberFormat="1" applyFont="1" applyFill="1" applyBorder="1" applyAlignment="1">
      <alignment horizontal="center"/>
    </xf>
    <xf numFmtId="167" fontId="6" fillId="0" borderId="0" xfId="0" applyNumberFormat="1" applyFont="1" applyAlignment="1">
      <alignment horizontal="center" vertical="center"/>
    </xf>
    <xf numFmtId="167" fontId="6" fillId="0" borderId="21" xfId="0" applyNumberFormat="1" applyFon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 wrapText="1"/>
    </xf>
    <xf numFmtId="167" fontId="0" fillId="0" borderId="0" xfId="0" quotePrefix="1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41" fontId="7" fillId="0" borderId="0" xfId="137" applyNumberFormat="1" applyFont="1" applyFill="1" applyAlignment="1">
      <alignment horizontal="right" vertical="center"/>
    </xf>
    <xf numFmtId="167" fontId="7" fillId="0" borderId="0" xfId="137" applyNumberFormat="1" applyFont="1" applyFill="1" applyAlignment="1">
      <alignment horizontal="right" vertical="center"/>
    </xf>
    <xf numFmtId="37" fontId="0" fillId="0" borderId="0" xfId="0" applyNumberFormat="1" applyFont="1" applyAlignment="1">
      <alignment horizontal="right" vertical="center"/>
    </xf>
  </cellXfs>
  <cellStyles count="582">
    <cellStyle name="??" xfId="1" xr:uid="{00000000-0005-0000-0000-000000000000}"/>
    <cellStyle name="?? [0.00]_ADMAG" xfId="2" xr:uid="{00000000-0005-0000-0000-000001000000}"/>
    <cellStyle name="???" xfId="3" xr:uid="{00000000-0005-0000-0000-000002000000}"/>
    <cellStyle name="???? [0.00]_ADMAG" xfId="4" xr:uid="{00000000-0005-0000-0000-000003000000}"/>
    <cellStyle name="?????????????????" xfId="5" xr:uid="{00000000-0005-0000-0000-000004000000}"/>
    <cellStyle name="????????????????? [0]_MOGAS97" xfId="6" xr:uid="{00000000-0005-0000-0000-000005000000}"/>
    <cellStyle name="??????????????????? [0]_MOGAS97" xfId="7" xr:uid="{00000000-0005-0000-0000-000006000000}"/>
    <cellStyle name="???????????????????_MOGAS97" xfId="8" xr:uid="{00000000-0005-0000-0000-000007000000}"/>
    <cellStyle name="?????????????????_MOGAS97" xfId="9" xr:uid="{00000000-0005-0000-0000-000008000000}"/>
    <cellStyle name="????_ADMAG" xfId="10" xr:uid="{00000000-0005-0000-0000-000009000000}"/>
    <cellStyle name="???[0]_liz-ss" xfId="11" xr:uid="{00000000-0005-0000-0000-00000A000000}"/>
    <cellStyle name="???_'01.11" xfId="12" xr:uid="{00000000-0005-0000-0000-00000B000000}"/>
    <cellStyle name="??_ADMAG" xfId="13" xr:uid="{00000000-0005-0000-0000-00000C000000}"/>
    <cellStyle name="’??? [0.00]_TMCA Spreadsheet(body)" xfId="14" xr:uid="{00000000-0005-0000-0000-00000D000000}"/>
    <cellStyle name="’???_TMCA Spreadsheet(body)" xfId="15" xr:uid="{00000000-0005-0000-0000-00000E000000}"/>
    <cellStyle name="•W?_TMCA Spreadsheet(body)" xfId="16" xr:uid="{00000000-0005-0000-0000-00000F000000}"/>
    <cellStyle name="20 % - Akzent1" xfId="17" xr:uid="{00000000-0005-0000-0000-000010000000}"/>
    <cellStyle name="20 % - Akzent2" xfId="18" xr:uid="{00000000-0005-0000-0000-000011000000}"/>
    <cellStyle name="20 % - Akzent3" xfId="19" xr:uid="{00000000-0005-0000-0000-000012000000}"/>
    <cellStyle name="20 % - Akzent4" xfId="20" xr:uid="{00000000-0005-0000-0000-000013000000}"/>
    <cellStyle name="20 % - Akzent5" xfId="21" xr:uid="{00000000-0005-0000-0000-000014000000}"/>
    <cellStyle name="20 % - Akzent6" xfId="22" xr:uid="{00000000-0005-0000-0000-000015000000}"/>
    <cellStyle name="20% - Accent1 2" xfId="23" xr:uid="{00000000-0005-0000-0000-000016000000}"/>
    <cellStyle name="20% - Accent1 2 2" xfId="449" xr:uid="{5DF2CD1E-4D3B-4505-82EA-6FE3AEC0EDC9}"/>
    <cellStyle name="20% - Accent1 3" xfId="24" xr:uid="{00000000-0005-0000-0000-000017000000}"/>
    <cellStyle name="20% - Accent1 4" xfId="448" xr:uid="{4FE74191-1617-4616-BB5C-8B6DA5FC206C}"/>
    <cellStyle name="20% - Accent2 2" xfId="25" xr:uid="{00000000-0005-0000-0000-000018000000}"/>
    <cellStyle name="20% - Accent2 2 2" xfId="451" xr:uid="{AFF57DB2-717E-483E-8F5B-9622AD7718BA}"/>
    <cellStyle name="20% - Accent2 3" xfId="26" xr:uid="{00000000-0005-0000-0000-000019000000}"/>
    <cellStyle name="20% - Accent2 4" xfId="450" xr:uid="{4114F0F8-D619-4E22-B0F7-24225B4761F5}"/>
    <cellStyle name="20% - Accent3 2" xfId="27" xr:uid="{00000000-0005-0000-0000-00001A000000}"/>
    <cellStyle name="20% - Accent3 2 2" xfId="453" xr:uid="{C91C46E8-E318-482F-B5E9-54E71EF0485F}"/>
    <cellStyle name="20% - Accent3 3" xfId="28" xr:uid="{00000000-0005-0000-0000-00001B000000}"/>
    <cellStyle name="20% - Accent3 4" xfId="452" xr:uid="{BB0F0B5B-D455-4044-8191-5FFC3844271A}"/>
    <cellStyle name="20% - Accent4 2" xfId="29" xr:uid="{00000000-0005-0000-0000-00001C000000}"/>
    <cellStyle name="20% - Accent4 2 2" xfId="455" xr:uid="{7902A2AA-A440-4A2A-869A-2B6A699F998D}"/>
    <cellStyle name="20% - Accent4 3" xfId="30" xr:uid="{00000000-0005-0000-0000-00001D000000}"/>
    <cellStyle name="20% - Accent4 4" xfId="454" xr:uid="{A0D4EEAF-95D3-478C-A023-017116F3F56A}"/>
    <cellStyle name="20% - Accent5 2" xfId="31" xr:uid="{00000000-0005-0000-0000-00001E000000}"/>
    <cellStyle name="20% - Accent5 2 2" xfId="457" xr:uid="{846AAC41-9223-4562-9FE0-0210B97BC7E5}"/>
    <cellStyle name="20% - Accent5 3" xfId="32" xr:uid="{00000000-0005-0000-0000-00001F000000}"/>
    <cellStyle name="20% - Accent5 4" xfId="456" xr:uid="{F9BC7E16-43B4-436E-B2A9-D46CB016E502}"/>
    <cellStyle name="20% - Accent6 2" xfId="33" xr:uid="{00000000-0005-0000-0000-000020000000}"/>
    <cellStyle name="20% - Accent6 2 2" xfId="459" xr:uid="{1B4C1884-A008-4AC8-892C-9E10A20C1C44}"/>
    <cellStyle name="20% - Accent6 3" xfId="34" xr:uid="{00000000-0005-0000-0000-000021000000}"/>
    <cellStyle name="20% - Accent6 4" xfId="458" xr:uid="{E7E88845-6295-421D-886F-88FD2271ADEF}"/>
    <cellStyle name="20% - ส่วนที่ถูกเน้น1" xfId="35" xr:uid="{00000000-0005-0000-0000-000022000000}"/>
    <cellStyle name="20% - ส่วนที่ถูกเน้น2" xfId="36" xr:uid="{00000000-0005-0000-0000-000023000000}"/>
    <cellStyle name="20% - ส่วนที่ถูกเน้น3" xfId="37" xr:uid="{00000000-0005-0000-0000-000024000000}"/>
    <cellStyle name="20% - ส่วนที่ถูกเน้น4" xfId="38" xr:uid="{00000000-0005-0000-0000-000025000000}"/>
    <cellStyle name="20% - ส่วนที่ถูกเน้น5" xfId="39" xr:uid="{00000000-0005-0000-0000-000026000000}"/>
    <cellStyle name="20% - ส่วนที่ถูกเน้น6" xfId="40" xr:uid="{00000000-0005-0000-0000-000027000000}"/>
    <cellStyle name="40 % - Akzent1" xfId="41" xr:uid="{00000000-0005-0000-0000-000028000000}"/>
    <cellStyle name="40 % - Akzent2" xfId="42" xr:uid="{00000000-0005-0000-0000-000029000000}"/>
    <cellStyle name="40 % - Akzent3" xfId="43" xr:uid="{00000000-0005-0000-0000-00002A000000}"/>
    <cellStyle name="40 % - Akzent4" xfId="44" xr:uid="{00000000-0005-0000-0000-00002B000000}"/>
    <cellStyle name="40 % - Akzent5" xfId="45" xr:uid="{00000000-0005-0000-0000-00002C000000}"/>
    <cellStyle name="40 % - Akzent6" xfId="46" xr:uid="{00000000-0005-0000-0000-00002D000000}"/>
    <cellStyle name="40% - Accent1 2" xfId="47" xr:uid="{00000000-0005-0000-0000-00002E000000}"/>
    <cellStyle name="40% - Accent1 2 2" xfId="461" xr:uid="{2293F29E-3ED6-4A94-ACED-D5AC759F3158}"/>
    <cellStyle name="40% - Accent1 3" xfId="48" xr:uid="{00000000-0005-0000-0000-00002F000000}"/>
    <cellStyle name="40% - Accent1 4" xfId="460" xr:uid="{76F471B1-3F7B-4FA3-ACD8-1CFAD32B995B}"/>
    <cellStyle name="40% - Accent2 2" xfId="49" xr:uid="{00000000-0005-0000-0000-000030000000}"/>
    <cellStyle name="40% - Accent2 2 2" xfId="463" xr:uid="{1FE0F38C-9A93-474D-971C-2F083E614DDA}"/>
    <cellStyle name="40% - Accent2 3" xfId="50" xr:uid="{00000000-0005-0000-0000-000031000000}"/>
    <cellStyle name="40% - Accent2 4" xfId="462" xr:uid="{C7C6C4AE-A733-4123-9677-AFC544E3E385}"/>
    <cellStyle name="40% - Accent3 2" xfId="51" xr:uid="{00000000-0005-0000-0000-000032000000}"/>
    <cellStyle name="40% - Accent3 2 2" xfId="465" xr:uid="{63C20DD9-7A71-40BC-A35F-55C543D84975}"/>
    <cellStyle name="40% - Accent3 3" xfId="52" xr:uid="{00000000-0005-0000-0000-000033000000}"/>
    <cellStyle name="40% - Accent3 4" xfId="464" xr:uid="{4DFB64EA-EE0C-4346-B694-EF84933CD12F}"/>
    <cellStyle name="40% - Accent4 2" xfId="53" xr:uid="{00000000-0005-0000-0000-000034000000}"/>
    <cellStyle name="40% - Accent4 2 2" xfId="467" xr:uid="{7FE56BCE-2B2B-432E-85B4-BE2A9127179B}"/>
    <cellStyle name="40% - Accent4 3" xfId="54" xr:uid="{00000000-0005-0000-0000-000035000000}"/>
    <cellStyle name="40% - Accent4 4" xfId="466" xr:uid="{D0162DE8-8A03-4546-A293-23764B4439DB}"/>
    <cellStyle name="40% - Accent5 2" xfId="55" xr:uid="{00000000-0005-0000-0000-000036000000}"/>
    <cellStyle name="40% - Accent5 2 2" xfId="469" xr:uid="{F14DA655-3323-4795-8AA9-D89E445D4364}"/>
    <cellStyle name="40% - Accent5 3" xfId="56" xr:uid="{00000000-0005-0000-0000-000037000000}"/>
    <cellStyle name="40% - Accent5 4" xfId="468" xr:uid="{F006CF54-C815-45A6-A439-906A53EDFF59}"/>
    <cellStyle name="40% - Accent6 2" xfId="57" xr:uid="{00000000-0005-0000-0000-000038000000}"/>
    <cellStyle name="40% - Accent6 2 2" xfId="471" xr:uid="{33737E89-A338-458D-8AC4-FAA4E1BE3500}"/>
    <cellStyle name="40% - Accent6 3" xfId="58" xr:uid="{00000000-0005-0000-0000-000039000000}"/>
    <cellStyle name="40% - Accent6 4" xfId="470" xr:uid="{24101135-CE6E-4EF6-BFA9-8AB70A02ACB4}"/>
    <cellStyle name="40% - ส่วนที่ถูกเน้น1" xfId="59" xr:uid="{00000000-0005-0000-0000-00003A000000}"/>
    <cellStyle name="40% - ส่วนที่ถูกเน้น2" xfId="60" xr:uid="{00000000-0005-0000-0000-00003B000000}"/>
    <cellStyle name="40% - ส่วนที่ถูกเน้น3" xfId="61" xr:uid="{00000000-0005-0000-0000-00003C000000}"/>
    <cellStyle name="40% - ส่วนที่ถูกเน้น4" xfId="62" xr:uid="{00000000-0005-0000-0000-00003D000000}"/>
    <cellStyle name="40% - ส่วนที่ถูกเน้น5" xfId="63" xr:uid="{00000000-0005-0000-0000-00003E000000}"/>
    <cellStyle name="40% - ส่วนที่ถูกเน้น6" xfId="64" xr:uid="{00000000-0005-0000-0000-00003F000000}"/>
    <cellStyle name="594941.25" xfId="65" xr:uid="{00000000-0005-0000-0000-000040000000}"/>
    <cellStyle name="60 % - Akzent1" xfId="66" xr:uid="{00000000-0005-0000-0000-000041000000}"/>
    <cellStyle name="60 % - Akzent2" xfId="67" xr:uid="{00000000-0005-0000-0000-000042000000}"/>
    <cellStyle name="60 % - Akzent3" xfId="68" xr:uid="{00000000-0005-0000-0000-000043000000}"/>
    <cellStyle name="60 % - Akzent4" xfId="69" xr:uid="{00000000-0005-0000-0000-000044000000}"/>
    <cellStyle name="60 % - Akzent5" xfId="70" xr:uid="{00000000-0005-0000-0000-000045000000}"/>
    <cellStyle name="60 % - Akzent6" xfId="71" xr:uid="{00000000-0005-0000-0000-000046000000}"/>
    <cellStyle name="60% - Accent1 2" xfId="72" xr:uid="{00000000-0005-0000-0000-000047000000}"/>
    <cellStyle name="60% - Accent1 2 2" xfId="473" xr:uid="{F2C85D43-CEC2-4463-8C5E-A85C4E2F18AA}"/>
    <cellStyle name="60% - Accent1 3" xfId="73" xr:uid="{00000000-0005-0000-0000-000048000000}"/>
    <cellStyle name="60% - Accent1 4" xfId="472" xr:uid="{52712916-1D6C-47DF-A00E-351F8A24C31D}"/>
    <cellStyle name="60% - Accent2 2" xfId="74" xr:uid="{00000000-0005-0000-0000-000049000000}"/>
    <cellStyle name="60% - Accent2 2 2" xfId="475" xr:uid="{814A127A-3417-4AC6-8C57-D2EE3B0E5ED0}"/>
    <cellStyle name="60% - Accent2 3" xfId="75" xr:uid="{00000000-0005-0000-0000-00004A000000}"/>
    <cellStyle name="60% - Accent2 4" xfId="474" xr:uid="{791AE5C7-2E56-414B-B7C8-466502AB2189}"/>
    <cellStyle name="60% - Accent3 2" xfId="76" xr:uid="{00000000-0005-0000-0000-00004B000000}"/>
    <cellStyle name="60% - Accent3 2 2" xfId="477" xr:uid="{FB2266C2-5D93-4A33-AB1B-A14EA89CB569}"/>
    <cellStyle name="60% - Accent3 3" xfId="77" xr:uid="{00000000-0005-0000-0000-00004C000000}"/>
    <cellStyle name="60% - Accent3 4" xfId="476" xr:uid="{E0752845-8D2B-41CB-B5C2-9884806BCF69}"/>
    <cellStyle name="60% - Accent4 2" xfId="78" xr:uid="{00000000-0005-0000-0000-00004D000000}"/>
    <cellStyle name="60% - Accent4 2 2" xfId="479" xr:uid="{C3A36128-67E0-41DF-ADFE-F8D4D44AA3E2}"/>
    <cellStyle name="60% - Accent4 3" xfId="79" xr:uid="{00000000-0005-0000-0000-00004E000000}"/>
    <cellStyle name="60% - Accent4 4" xfId="478" xr:uid="{75AB1B64-F61E-4CB9-A236-97C5C39A798F}"/>
    <cellStyle name="60% - Accent5 2" xfId="80" xr:uid="{00000000-0005-0000-0000-00004F000000}"/>
    <cellStyle name="60% - Accent5 2 2" xfId="481" xr:uid="{E244E705-6F0F-44DE-B6FD-6E58AB396F3F}"/>
    <cellStyle name="60% - Accent5 3" xfId="81" xr:uid="{00000000-0005-0000-0000-000050000000}"/>
    <cellStyle name="60% - Accent5 4" xfId="480" xr:uid="{86845F12-982E-429D-B926-9783B7C1D752}"/>
    <cellStyle name="60% - Accent6 2" xfId="82" xr:uid="{00000000-0005-0000-0000-000051000000}"/>
    <cellStyle name="60% - Accent6 2 2" xfId="483" xr:uid="{BF7C93F9-C41E-470B-9B57-8E5DC93F70E2}"/>
    <cellStyle name="60% - Accent6 3" xfId="83" xr:uid="{00000000-0005-0000-0000-000052000000}"/>
    <cellStyle name="60% - Accent6 4" xfId="482" xr:uid="{9707B678-114E-4D25-A0FF-006E7F4F6BA6}"/>
    <cellStyle name="60% - ส่วนที่ถูกเน้น1" xfId="84" xr:uid="{00000000-0005-0000-0000-000053000000}"/>
    <cellStyle name="60% - ส่วนที่ถูกเน้น2" xfId="85" xr:uid="{00000000-0005-0000-0000-000054000000}"/>
    <cellStyle name="60% - ส่วนที่ถูกเน้น3" xfId="86" xr:uid="{00000000-0005-0000-0000-000055000000}"/>
    <cellStyle name="60% - ส่วนที่ถูกเน้น4" xfId="87" xr:uid="{00000000-0005-0000-0000-000056000000}"/>
    <cellStyle name="60% - ส่วนที่ถูกเน้น5" xfId="88" xr:uid="{00000000-0005-0000-0000-000057000000}"/>
    <cellStyle name="60% - ส่วนที่ถูกเน้น6" xfId="89" xr:uid="{00000000-0005-0000-0000-000058000000}"/>
    <cellStyle name="75" xfId="90" xr:uid="{00000000-0005-0000-0000-000059000000}"/>
    <cellStyle name="AA FRAME" xfId="91" xr:uid="{00000000-0005-0000-0000-00005A000000}"/>
    <cellStyle name="AA HEADING" xfId="92" xr:uid="{00000000-0005-0000-0000-00005B000000}"/>
    <cellStyle name="AA INITIALS" xfId="93" xr:uid="{00000000-0005-0000-0000-00005C000000}"/>
    <cellStyle name="AA INPUT" xfId="94" xr:uid="{00000000-0005-0000-0000-00005D000000}"/>
    <cellStyle name="AA LOCK" xfId="95" xr:uid="{00000000-0005-0000-0000-00005E000000}"/>
    <cellStyle name="AA MGR NAME" xfId="96" xr:uid="{00000000-0005-0000-0000-00005F000000}"/>
    <cellStyle name="AA NORMAL" xfId="97" xr:uid="{00000000-0005-0000-0000-000060000000}"/>
    <cellStyle name="AA NUMBER" xfId="98" xr:uid="{00000000-0005-0000-0000-000061000000}"/>
    <cellStyle name="AA NUMBER2" xfId="99" xr:uid="{00000000-0005-0000-0000-000062000000}"/>
    <cellStyle name="AA QUESTION" xfId="100" xr:uid="{00000000-0005-0000-0000-000063000000}"/>
    <cellStyle name="AA SHADE" xfId="101" xr:uid="{00000000-0005-0000-0000-000064000000}"/>
    <cellStyle name="Accent1 2" xfId="102" xr:uid="{00000000-0005-0000-0000-000065000000}"/>
    <cellStyle name="Accent1 2 2" xfId="485" xr:uid="{C217069B-A35F-4544-B685-1ACA0116D577}"/>
    <cellStyle name="Accent1 3" xfId="103" xr:uid="{00000000-0005-0000-0000-000066000000}"/>
    <cellStyle name="Accent1 4" xfId="484" xr:uid="{07956E52-5C8B-418E-A29E-2B39D651E57B}"/>
    <cellStyle name="Accent2 2" xfId="104" xr:uid="{00000000-0005-0000-0000-000067000000}"/>
    <cellStyle name="Accent2 2 2" xfId="487" xr:uid="{CFED19B5-0BA1-48DC-AE56-3B3291F3BDE4}"/>
    <cellStyle name="Accent2 3" xfId="105" xr:uid="{00000000-0005-0000-0000-000068000000}"/>
    <cellStyle name="Accent2 4" xfId="486" xr:uid="{446B99F7-EB66-45B4-BEC6-2690AFEDE4AA}"/>
    <cellStyle name="Accent3 2" xfId="106" xr:uid="{00000000-0005-0000-0000-000069000000}"/>
    <cellStyle name="Accent3 2 2" xfId="489" xr:uid="{D14B6D53-6014-44E3-B4F4-A179FE08C29D}"/>
    <cellStyle name="Accent3 3" xfId="107" xr:uid="{00000000-0005-0000-0000-00006A000000}"/>
    <cellStyle name="Accent3 4" xfId="488" xr:uid="{324D0893-0D09-4A1D-B6A0-0764809C19C5}"/>
    <cellStyle name="Accent4 2" xfId="108" xr:uid="{00000000-0005-0000-0000-00006B000000}"/>
    <cellStyle name="Accent4 2 2" xfId="491" xr:uid="{A9154FDE-D9ED-4981-AF2A-A493C71C0821}"/>
    <cellStyle name="Accent4 3" xfId="109" xr:uid="{00000000-0005-0000-0000-00006C000000}"/>
    <cellStyle name="Accent4 4" xfId="490" xr:uid="{953A8CC8-F6E0-4E3D-9869-8AF91D83120F}"/>
    <cellStyle name="Accent5 2" xfId="110" xr:uid="{00000000-0005-0000-0000-00006D000000}"/>
    <cellStyle name="Accent5 2 2" xfId="493" xr:uid="{012270E5-1688-4071-BFE8-7E634358D0B6}"/>
    <cellStyle name="Accent5 3" xfId="111" xr:uid="{00000000-0005-0000-0000-00006E000000}"/>
    <cellStyle name="Accent5 4" xfId="492" xr:uid="{A7A9D682-731F-484F-8B61-456FAA2AB9DE}"/>
    <cellStyle name="Accent6 2" xfId="112" xr:uid="{00000000-0005-0000-0000-00006F000000}"/>
    <cellStyle name="Accent6 2 2" xfId="495" xr:uid="{E01C5EE5-281E-409D-8C05-71FCF96F0BBF}"/>
    <cellStyle name="Accent6 3" xfId="113" xr:uid="{00000000-0005-0000-0000-000070000000}"/>
    <cellStyle name="Accent6 4" xfId="494" xr:uid="{7D8A82D7-B155-4A34-9461-AD03CC8FCAB6}"/>
    <cellStyle name="Akzent1" xfId="114" xr:uid="{00000000-0005-0000-0000-000071000000}"/>
    <cellStyle name="Akzent2" xfId="115" xr:uid="{00000000-0005-0000-0000-000072000000}"/>
    <cellStyle name="Akzent3" xfId="116" xr:uid="{00000000-0005-0000-0000-000073000000}"/>
    <cellStyle name="Akzent4" xfId="117" xr:uid="{00000000-0005-0000-0000-000074000000}"/>
    <cellStyle name="Akzent5" xfId="118" xr:uid="{00000000-0005-0000-0000-000075000000}"/>
    <cellStyle name="Akzent6" xfId="119" xr:uid="{00000000-0005-0000-0000-000076000000}"/>
    <cellStyle name="Ausgabe" xfId="120" xr:uid="{00000000-0005-0000-0000-000077000000}"/>
    <cellStyle name="Bad 2" xfId="121" xr:uid="{00000000-0005-0000-0000-000078000000}"/>
    <cellStyle name="Bad 2 2" xfId="497" xr:uid="{F8256239-57A9-498E-9AA0-AE44B6B0FF2E}"/>
    <cellStyle name="Bad 3" xfId="122" xr:uid="{00000000-0005-0000-0000-000079000000}"/>
    <cellStyle name="Bad 4" xfId="496" xr:uid="{CA00DC38-63D4-4949-9DDD-13C7056D60BB}"/>
    <cellStyle name="Berechnung" xfId="123" xr:uid="{00000000-0005-0000-0000-00007A000000}"/>
    <cellStyle name="Border" xfId="124" xr:uid="{00000000-0005-0000-0000-00007B000000}"/>
    <cellStyle name="Calc Currency (0)" xfId="125" xr:uid="{00000000-0005-0000-0000-00007C000000}"/>
    <cellStyle name="Calc Currency (2)" xfId="126" xr:uid="{00000000-0005-0000-0000-00007D000000}"/>
    <cellStyle name="Calc Percent (0)" xfId="127" xr:uid="{00000000-0005-0000-0000-00007E000000}"/>
    <cellStyle name="Calc Percent (1)" xfId="128" xr:uid="{00000000-0005-0000-0000-00007F000000}"/>
    <cellStyle name="Calc Percent (2)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2 2" xfId="499" xr:uid="{BD6628E5-779E-4301-8355-2820F819C7E2}"/>
    <cellStyle name="Calculation 3" xfId="134" xr:uid="{00000000-0005-0000-0000-000085000000}"/>
    <cellStyle name="Calculation 4" xfId="498" xr:uid="{BA571200-A58C-4C3C-BA8A-106C77849DF3}"/>
    <cellStyle name="Check Cell 2" xfId="135" xr:uid="{00000000-0005-0000-0000-000086000000}"/>
    <cellStyle name="Check Cell 2 2" xfId="501" xr:uid="{E82882FC-5B79-4651-9F6D-BF4A4566CD73}"/>
    <cellStyle name="Check Cell 3" xfId="136" xr:uid="{00000000-0005-0000-0000-000087000000}"/>
    <cellStyle name="Check Cell 4" xfId="500" xr:uid="{19A1C37E-2346-404F-8C2B-6FCB874C2D08}"/>
    <cellStyle name="Comma" xfId="137" builtinId="3"/>
    <cellStyle name="Comma  - Style1" xfId="138" xr:uid="{00000000-0005-0000-0000-000089000000}"/>
    <cellStyle name="Comma  - Style2" xfId="139" xr:uid="{00000000-0005-0000-0000-00008A000000}"/>
    <cellStyle name="Comma  - Style3" xfId="140" xr:uid="{00000000-0005-0000-0000-00008B000000}"/>
    <cellStyle name="Comma  - Style4" xfId="141" xr:uid="{00000000-0005-0000-0000-00008C000000}"/>
    <cellStyle name="Comma  - Style5" xfId="142" xr:uid="{00000000-0005-0000-0000-00008D000000}"/>
    <cellStyle name="Comma  - Style6" xfId="143" xr:uid="{00000000-0005-0000-0000-00008E000000}"/>
    <cellStyle name="Comma  - Style7" xfId="144" xr:uid="{00000000-0005-0000-0000-00008F000000}"/>
    <cellStyle name="Comma  - Style8" xfId="145" xr:uid="{00000000-0005-0000-0000-000090000000}"/>
    <cellStyle name="Comma [00]" xfId="146" xr:uid="{00000000-0005-0000-0000-000091000000}"/>
    <cellStyle name="Comma 10" xfId="147" xr:uid="{00000000-0005-0000-0000-000092000000}"/>
    <cellStyle name="Comma 11" xfId="502" xr:uid="{C07726AD-9585-48C2-A1B0-06319714D35E}"/>
    <cellStyle name="Comma 12 2 2" xfId="503" xr:uid="{17777984-939E-4A9B-9943-E93C26B46FF4}"/>
    <cellStyle name="Comma 12 2 2 2" xfId="504" xr:uid="{F1D20B11-B747-4857-BBDB-DDD947C1350F}"/>
    <cellStyle name="Comma 2" xfId="148" xr:uid="{00000000-0005-0000-0000-000093000000}"/>
    <cellStyle name="Comma 2 10" xfId="149" xr:uid="{00000000-0005-0000-0000-000094000000}"/>
    <cellStyle name="Comma 2 19 2 2" xfId="506" xr:uid="{3A5E6399-BFBD-474C-9320-90E5621E926B}"/>
    <cellStyle name="Comma 2 19 2 2 2" xfId="507" xr:uid="{339001ED-DA13-4044-B7A2-D3A843627334}"/>
    <cellStyle name="Comma 2 2" xfId="150" xr:uid="{00000000-0005-0000-0000-000095000000}"/>
    <cellStyle name="Comma 2 2 14" xfId="151" xr:uid="{00000000-0005-0000-0000-000096000000}"/>
    <cellStyle name="Comma 2 2 2" xfId="152" xr:uid="{00000000-0005-0000-0000-000097000000}"/>
    <cellStyle name="Comma 2 3" xfId="153" xr:uid="{00000000-0005-0000-0000-000098000000}"/>
    <cellStyle name="Comma 2 4" xfId="154" xr:uid="{00000000-0005-0000-0000-000099000000}"/>
    <cellStyle name="Comma 2 5" xfId="155" xr:uid="{00000000-0005-0000-0000-00009A000000}"/>
    <cellStyle name="Comma 2 6" xfId="156" xr:uid="{00000000-0005-0000-0000-00009B000000}"/>
    <cellStyle name="Comma 2 7" xfId="505" xr:uid="{EAD1252F-EE84-4A14-8254-596BBFAAFD0B}"/>
    <cellStyle name="Comma 3" xfId="157" xr:uid="{00000000-0005-0000-0000-00009C000000}"/>
    <cellStyle name="Comma 3 2" xfId="158" xr:uid="{00000000-0005-0000-0000-00009D000000}"/>
    <cellStyle name="Comma 3 2 2" xfId="509" xr:uid="{81D20DAF-FCDE-494B-9BBF-4E8420520520}"/>
    <cellStyle name="Comma 3 3" xfId="438" xr:uid="{0CA6D296-AA61-4719-B2F4-D9DD8FB8D71F}"/>
    <cellStyle name="Comma 3 3 2" xfId="567" xr:uid="{B54D5D82-0E24-4DD6-A8A6-AAC87B9D116A}"/>
    <cellStyle name="Comma 3 4" xfId="508" xr:uid="{60BABE93-7083-4B1C-9231-3DAAD35F56EC}"/>
    <cellStyle name="Comma 3 4 2" xfId="568" xr:uid="{48BA87E8-97CF-480D-81C1-05F0D6B230C0}"/>
    <cellStyle name="Comma 3 5" xfId="541" xr:uid="{8F78ECB9-30D8-4486-B4DA-68C3F029DD67}"/>
    <cellStyle name="Comma 3 5 2" xfId="569" xr:uid="{1AE015E5-10F7-4396-9308-D57E4CAE8BEC}"/>
    <cellStyle name="Comma 3 6" xfId="554" xr:uid="{707EF269-08A6-40F9-BE6C-61F1F402F5F7}"/>
    <cellStyle name="Comma 4" xfId="159" xr:uid="{00000000-0005-0000-0000-00009E000000}"/>
    <cellStyle name="Comma 5" xfId="160" xr:uid="{00000000-0005-0000-0000-00009F000000}"/>
    <cellStyle name="Comma 6" xfId="161" xr:uid="{00000000-0005-0000-0000-0000A0000000}"/>
    <cellStyle name="Comma 6 2" xfId="542" xr:uid="{C1FA8976-4C87-4D56-BCAE-85825063763C}"/>
    <cellStyle name="Comma 6 2 2" xfId="570" xr:uid="{440FFD10-D7D2-49F8-89B7-DDF360CFA33C}"/>
    <cellStyle name="Comma 6 3" xfId="555" xr:uid="{62EB618C-4A88-412C-9FC0-9E04989662AF}"/>
    <cellStyle name="Comma 7" xfId="162" xr:uid="{00000000-0005-0000-0000-0000A1000000}"/>
    <cellStyle name="Comma 8" xfId="163" xr:uid="{00000000-0005-0000-0000-0000A2000000}"/>
    <cellStyle name="Comma 9" xfId="164" xr:uid="{00000000-0005-0000-0000-0000A3000000}"/>
    <cellStyle name="Comma 9 2" xfId="543" xr:uid="{33CC7EDB-9415-49D0-A183-3E548ED1E661}"/>
    <cellStyle name="Comma 9 2 2" xfId="571" xr:uid="{86D313BD-A629-4E62-80AA-4634BBAE31B7}"/>
    <cellStyle name="Comma 9 3" xfId="556" xr:uid="{52ACAA9B-873B-4B6A-A434-4833AC1E07B8}"/>
    <cellStyle name="comma zerodec" xfId="165" xr:uid="{00000000-0005-0000-0000-0000A4000000}"/>
    <cellStyle name="Comma0" xfId="166" xr:uid="{00000000-0005-0000-0000-0000A5000000}"/>
    <cellStyle name="Copied" xfId="167" xr:uid="{00000000-0005-0000-0000-0000A6000000}"/>
    <cellStyle name="Curren - Style3" xfId="168" xr:uid="{00000000-0005-0000-0000-0000A7000000}"/>
    <cellStyle name="Curren - Style4" xfId="169" xr:uid="{00000000-0005-0000-0000-0000A8000000}"/>
    <cellStyle name="Currency [00]" xfId="170" xr:uid="{00000000-0005-0000-0000-0000A9000000}"/>
    <cellStyle name="Currency 2" xfId="439" xr:uid="{110BE6E6-FFD7-4E28-9116-EF7FD0498391}"/>
    <cellStyle name="Currency0" xfId="171" xr:uid="{00000000-0005-0000-0000-0000AA000000}"/>
    <cellStyle name="Currency1" xfId="172" xr:uid="{00000000-0005-0000-0000-0000AB000000}"/>
    <cellStyle name="Currency2" xfId="173" xr:uid="{00000000-0005-0000-0000-0000AC000000}"/>
    <cellStyle name="Dan" xfId="174" xr:uid="{00000000-0005-0000-0000-0000AD000000}"/>
    <cellStyle name="Date" xfId="175" xr:uid="{00000000-0005-0000-0000-0000AE000000}"/>
    <cellStyle name="Date Short" xfId="176" xr:uid="{00000000-0005-0000-0000-0000AF000000}"/>
    <cellStyle name="DELTA" xfId="177" xr:uid="{00000000-0005-0000-0000-0000B0000000}"/>
    <cellStyle name="Dezimal [0]_35ERI8T2gbIEMixb4v26icuOo" xfId="178" xr:uid="{00000000-0005-0000-0000-0000B1000000}"/>
    <cellStyle name="Dezimal_35ERI8T2gbIEMixb4v26icuOo" xfId="179" xr:uid="{00000000-0005-0000-0000-0000B2000000}"/>
    <cellStyle name="Dollar (zero dec)" xfId="180" xr:uid="{00000000-0005-0000-0000-0000B3000000}"/>
    <cellStyle name="Eingabe" xfId="181" xr:uid="{00000000-0005-0000-0000-0000B4000000}"/>
    <cellStyle name="Enter Currency (0)" xfId="182" xr:uid="{00000000-0005-0000-0000-0000B5000000}"/>
    <cellStyle name="Enter Currency (2)" xfId="183" xr:uid="{00000000-0005-0000-0000-0000B6000000}"/>
    <cellStyle name="Enter Units (0)" xfId="184" xr:uid="{00000000-0005-0000-0000-0000B7000000}"/>
    <cellStyle name="Enter Units (1)" xfId="185" xr:uid="{00000000-0005-0000-0000-0000B8000000}"/>
    <cellStyle name="Enter Units (2)" xfId="186" xr:uid="{00000000-0005-0000-0000-0000B9000000}"/>
    <cellStyle name="Entered" xfId="187" xr:uid="{00000000-0005-0000-0000-0000BA000000}"/>
    <cellStyle name="Ergebnis" xfId="188" xr:uid="{00000000-0005-0000-0000-0000BB000000}"/>
    <cellStyle name="Erklärender Text" xfId="189" xr:uid="{00000000-0005-0000-0000-0000BC000000}"/>
    <cellStyle name="Explanatory Text 2" xfId="190" xr:uid="{00000000-0005-0000-0000-0000BD000000}"/>
    <cellStyle name="Explanatory Text 2 2" xfId="511" xr:uid="{61D8CCD2-DAF6-4B54-A312-E8A7A82DB63A}"/>
    <cellStyle name="Explanatory Text 3" xfId="191" xr:uid="{00000000-0005-0000-0000-0000BE000000}"/>
    <cellStyle name="Explanatory Text 4" xfId="510" xr:uid="{234AE53E-5BEA-4008-8417-AC71242489F6}"/>
    <cellStyle name="Fixed" xfId="192" xr:uid="{00000000-0005-0000-0000-0000BF000000}"/>
    <cellStyle name="Format Number Column" xfId="193" xr:uid="{00000000-0005-0000-0000-0000C0000000}"/>
    <cellStyle name="Good 2" xfId="194" xr:uid="{00000000-0005-0000-0000-0000C1000000}"/>
    <cellStyle name="Good 2 2" xfId="513" xr:uid="{A67E489E-D8E8-4551-8475-8B2C6675426D}"/>
    <cellStyle name="Good 3" xfId="195" xr:uid="{00000000-0005-0000-0000-0000C2000000}"/>
    <cellStyle name="Good 4" xfId="512" xr:uid="{09C359B1-ABC8-4D70-807D-92C3ADAE1060}"/>
    <cellStyle name="Grey" xfId="196" xr:uid="{00000000-0005-0000-0000-0000C3000000}"/>
    <cellStyle name="Gut" xfId="197" xr:uid="{00000000-0005-0000-0000-0000C4000000}"/>
    <cellStyle name="Header1" xfId="198" xr:uid="{00000000-0005-0000-0000-0000C5000000}"/>
    <cellStyle name="Header2" xfId="199" xr:uid="{00000000-0005-0000-0000-0000C6000000}"/>
    <cellStyle name="Heading" xfId="200" xr:uid="{00000000-0005-0000-0000-0000C7000000}"/>
    <cellStyle name="Heading 1" xfId="443" builtinId="16" customBuiltin="1"/>
    <cellStyle name="Heading 1 2" xfId="201" xr:uid="{00000000-0005-0000-0000-0000C8000000}"/>
    <cellStyle name="Heading 1 2 2" xfId="514" xr:uid="{D93E8B6A-F91E-4F49-85FE-A764189F78FB}"/>
    <cellStyle name="Heading 1 3" xfId="202" xr:uid="{00000000-0005-0000-0000-0000C9000000}"/>
    <cellStyle name="Heading 2" xfId="444" builtinId="17" customBuiltin="1"/>
    <cellStyle name="Heading 2 2" xfId="203" xr:uid="{00000000-0005-0000-0000-0000CA000000}"/>
    <cellStyle name="Heading 2 2 2" xfId="515" xr:uid="{8138931E-2C86-4B79-88ED-98404D72B1FF}"/>
    <cellStyle name="Heading 2 3" xfId="204" xr:uid="{00000000-0005-0000-0000-0000CB000000}"/>
    <cellStyle name="Heading 3" xfId="445" builtinId="18" customBuiltin="1"/>
    <cellStyle name="Heading 3 2" xfId="205" xr:uid="{00000000-0005-0000-0000-0000CC000000}"/>
    <cellStyle name="Heading 3 2 2" xfId="516" xr:uid="{B28F6971-B37A-4BF1-BC9D-DCE91EAA064C}"/>
    <cellStyle name="Heading 3 3" xfId="206" xr:uid="{00000000-0005-0000-0000-0000CD000000}"/>
    <cellStyle name="Heading 4" xfId="446" builtinId="19" customBuiltin="1"/>
    <cellStyle name="Heading 4 2" xfId="207" xr:uid="{00000000-0005-0000-0000-0000CE000000}"/>
    <cellStyle name="Heading 4 2 2" xfId="517" xr:uid="{40B5910B-9F27-419C-BA3D-33A810C50C5A}"/>
    <cellStyle name="Heading 4 3" xfId="208" xr:uid="{00000000-0005-0000-0000-0000CF000000}"/>
    <cellStyle name="Indent" xfId="209" xr:uid="{00000000-0005-0000-0000-0000D0000000}"/>
    <cellStyle name="Info_Main" xfId="210" xr:uid="{00000000-0005-0000-0000-0000D1000000}"/>
    <cellStyle name="Input [yellow]" xfId="211" xr:uid="{00000000-0005-0000-0000-0000D2000000}"/>
    <cellStyle name="Input 2" xfId="212" xr:uid="{00000000-0005-0000-0000-0000D3000000}"/>
    <cellStyle name="Input 2 2" xfId="519" xr:uid="{3F9FFAEB-D80D-43E1-9186-AA4DDE2BADF7}"/>
    <cellStyle name="Input 3" xfId="213" xr:uid="{00000000-0005-0000-0000-0000D4000000}"/>
    <cellStyle name="Input 4" xfId="518" xr:uid="{DF4AA8D7-A0A9-4556-9377-C4426347A62C}"/>
    <cellStyle name="InputCurrency" xfId="214" xr:uid="{00000000-0005-0000-0000-0000D5000000}"/>
    <cellStyle name="InputPercent1" xfId="215" xr:uid="{00000000-0005-0000-0000-0000D6000000}"/>
    <cellStyle name="KPMG Heading 1" xfId="216" xr:uid="{00000000-0005-0000-0000-0000D7000000}"/>
    <cellStyle name="KPMG Heading 2" xfId="217" xr:uid="{00000000-0005-0000-0000-0000D8000000}"/>
    <cellStyle name="KPMG Heading 3" xfId="218" xr:uid="{00000000-0005-0000-0000-0000D9000000}"/>
    <cellStyle name="KPMG Heading 4" xfId="219" xr:uid="{00000000-0005-0000-0000-0000DA000000}"/>
    <cellStyle name="KPMG Normal" xfId="220" xr:uid="{00000000-0005-0000-0000-0000DB000000}"/>
    <cellStyle name="KPMG Normal Text" xfId="221" xr:uid="{00000000-0005-0000-0000-0000DC000000}"/>
    <cellStyle name="left" xfId="222" xr:uid="{00000000-0005-0000-0000-0000DD000000}"/>
    <cellStyle name="Link Currency (0)" xfId="223" xr:uid="{00000000-0005-0000-0000-0000DE000000}"/>
    <cellStyle name="Link Currency (2)" xfId="224" xr:uid="{00000000-0005-0000-0000-0000DF000000}"/>
    <cellStyle name="Link Units (0)" xfId="225" xr:uid="{00000000-0005-0000-0000-0000E0000000}"/>
    <cellStyle name="Link Units (1)" xfId="226" xr:uid="{00000000-0005-0000-0000-0000E1000000}"/>
    <cellStyle name="Link Units (2)" xfId="227" xr:uid="{00000000-0005-0000-0000-0000E2000000}"/>
    <cellStyle name="Linked Cell 2" xfId="228" xr:uid="{00000000-0005-0000-0000-0000E3000000}"/>
    <cellStyle name="Linked Cell 2 2" xfId="521" xr:uid="{D31E1063-0B65-478C-BC1C-173753DBB26C}"/>
    <cellStyle name="Linked Cell 3" xfId="229" xr:uid="{00000000-0005-0000-0000-0000E4000000}"/>
    <cellStyle name="Linked Cell 4" xfId="520" xr:uid="{1D081084-E348-4733-9CDC-6D74FC8BDC4A}"/>
    <cellStyle name="Miglia - Stile1" xfId="230" xr:uid="{00000000-0005-0000-0000-0000E5000000}"/>
    <cellStyle name="Miglia - Stile2" xfId="231" xr:uid="{00000000-0005-0000-0000-0000E6000000}"/>
    <cellStyle name="Miglia - Stile3" xfId="232" xr:uid="{00000000-0005-0000-0000-0000E7000000}"/>
    <cellStyle name="Miglia - Stile4" xfId="233" xr:uid="{00000000-0005-0000-0000-0000E8000000}"/>
    <cellStyle name="Miglia - Stile5" xfId="234" xr:uid="{00000000-0005-0000-0000-0000E9000000}"/>
    <cellStyle name="Migliaia (0)" xfId="235" xr:uid="{00000000-0005-0000-0000-0000EA000000}"/>
    <cellStyle name="Milliers [0]_AR1194" xfId="236" xr:uid="{00000000-0005-0000-0000-0000EB000000}"/>
    <cellStyle name="Milliers_AR1194" xfId="237" xr:uid="{00000000-0005-0000-0000-0000EC000000}"/>
    <cellStyle name="Mon?taire [0]_AR1194" xfId="238" xr:uid="{00000000-0005-0000-0000-0000ED000000}"/>
    <cellStyle name="Mon?taire_AR1194" xfId="239" xr:uid="{00000000-0005-0000-0000-0000EE000000}"/>
    <cellStyle name="Monétaire [0]_laroux" xfId="240" xr:uid="{00000000-0005-0000-0000-0000EF000000}"/>
    <cellStyle name="Monétaire_laroux" xfId="241" xr:uid="{00000000-0005-0000-0000-0000F0000000}"/>
    <cellStyle name="Neutral 2" xfId="242" xr:uid="{00000000-0005-0000-0000-0000F1000000}"/>
    <cellStyle name="Neutral 2 2" xfId="523" xr:uid="{37E62E76-3FEB-4008-8A80-CF1547C955F5}"/>
    <cellStyle name="Neutral 3" xfId="243" xr:uid="{00000000-0005-0000-0000-0000F2000000}"/>
    <cellStyle name="Neutral 4" xfId="522" xr:uid="{13CD6EFF-9F8B-463C-97A1-AC69B5F00697}"/>
    <cellStyle name="no dec" xfId="244" xr:uid="{00000000-0005-0000-0000-0000F3000000}"/>
    <cellStyle name="Normal" xfId="0" builtinId="0"/>
    <cellStyle name="Normal - Stile6" xfId="245" xr:uid="{00000000-0005-0000-0000-0000F5000000}"/>
    <cellStyle name="Normal - Stile7" xfId="246" xr:uid="{00000000-0005-0000-0000-0000F6000000}"/>
    <cellStyle name="Normal - Stile8" xfId="247" xr:uid="{00000000-0005-0000-0000-0000F7000000}"/>
    <cellStyle name="Normal - Style1" xfId="248" xr:uid="{00000000-0005-0000-0000-0000F8000000}"/>
    <cellStyle name="Normal - Style2" xfId="249" xr:uid="{00000000-0005-0000-0000-0000F9000000}"/>
    <cellStyle name="Normal - Style5" xfId="250" xr:uid="{00000000-0005-0000-0000-0000FA000000}"/>
    <cellStyle name="Normal 10" xfId="251" xr:uid="{00000000-0005-0000-0000-0000FB000000}"/>
    <cellStyle name="Normal 11" xfId="252" xr:uid="{00000000-0005-0000-0000-0000FC000000}"/>
    <cellStyle name="Normal 11 2" xfId="544" xr:uid="{3BEBFE50-6CBB-41B7-8066-2548BC3837F2}"/>
    <cellStyle name="Normal 11 2 2" xfId="572" xr:uid="{EB3ADFCB-9FB1-40F7-8C1C-0917068CB058}"/>
    <cellStyle name="Normal 11 3" xfId="557" xr:uid="{DF33408B-CA23-421D-9C69-6E56C2FBB7AD}"/>
    <cellStyle name="Normal 12" xfId="253" xr:uid="{00000000-0005-0000-0000-0000FD000000}"/>
    <cellStyle name="Normal 12 2" xfId="545" xr:uid="{B088DB81-8B26-4649-BCCE-B6B90F8EC2AF}"/>
    <cellStyle name="Normal 12 2 2" xfId="573" xr:uid="{913B7FA3-9B3D-479E-B830-24F565119CB6}"/>
    <cellStyle name="Normal 12 3" xfId="558" xr:uid="{77E2C4EB-B53B-4DDE-BC6E-33287383E4DD}"/>
    <cellStyle name="Normal 13" xfId="254" xr:uid="{00000000-0005-0000-0000-0000FE000000}"/>
    <cellStyle name="Normal 13 2" xfId="546" xr:uid="{09D0CA91-9930-42E5-81F3-496D6B94FA46}"/>
    <cellStyle name="Normal 13 2 2" xfId="574" xr:uid="{E09EAD7E-F762-4073-8AED-307DB639AEA1}"/>
    <cellStyle name="Normal 13 3" xfId="559" xr:uid="{CD4F62B7-368D-4811-B514-84CA3C67D19B}"/>
    <cellStyle name="Normal 14" xfId="255" xr:uid="{00000000-0005-0000-0000-0000FF000000}"/>
    <cellStyle name="Normal 15" xfId="437" xr:uid="{F9C394AB-B5B5-42D1-B3E0-AE05B14B5EBB}"/>
    <cellStyle name="Normal 16" xfId="440" xr:uid="{63BFA71E-6672-4774-B4F3-AFD2938FCD6F}"/>
    <cellStyle name="Normal 17" xfId="447" xr:uid="{82DB7B6F-58D0-45BB-8DD9-85C3F9C7F421}"/>
    <cellStyle name="Normal 2" xfId="256" xr:uid="{00000000-0005-0000-0000-000000010000}"/>
    <cellStyle name="Normal 2 13" xfId="525" xr:uid="{84526B5C-7A1D-4974-ABE3-FC2B0871F1A7}"/>
    <cellStyle name="Normal 2 13 2" xfId="526" xr:uid="{4565A261-AE2E-4B2C-A477-81748A3C14E8}"/>
    <cellStyle name="Normal 2 2" xfId="257" xr:uid="{00000000-0005-0000-0000-000001010000}"/>
    <cellStyle name="Normal 2 2 2" xfId="436" xr:uid="{93303B6B-9F87-404C-B23E-48DA290BF9E6}"/>
    <cellStyle name="Normal 2 3" xfId="258" xr:uid="{00000000-0005-0000-0000-000002010000}"/>
    <cellStyle name="Normal 2 3 2" xfId="528" xr:uid="{03ED08F7-0CAD-4A28-9C32-63DBC1C5DF56}"/>
    <cellStyle name="Normal 2 3 3" xfId="527" xr:uid="{EF2F61BA-1229-426D-B3F0-A1F41B05C613}"/>
    <cellStyle name="Normal 2 4" xfId="524" xr:uid="{7DAE9585-77A7-4010-B548-95D740B45DAC}"/>
    <cellStyle name="Normal 3" xfId="259" xr:uid="{00000000-0005-0000-0000-000003010000}"/>
    <cellStyle name="Normal 3 2" xfId="260" xr:uid="{00000000-0005-0000-0000-000004010000}"/>
    <cellStyle name="Normal 3 2 2" xfId="261" xr:uid="{00000000-0005-0000-0000-000005010000}"/>
    <cellStyle name="Normal 3 2 3" xfId="529" xr:uid="{236E6699-0117-4FEE-8E1E-8DDD456DC43A}"/>
    <cellStyle name="Normal 3 3" xfId="262" xr:uid="{00000000-0005-0000-0000-000006010000}"/>
    <cellStyle name="Normal 3 4" xfId="442" xr:uid="{8664C877-7C42-4540-B530-0E54D16EFB08}"/>
    <cellStyle name="Normal 3 5" xfId="547" xr:uid="{697B0D48-F93D-40AC-B91C-E2FEA5893191}"/>
    <cellStyle name="Normal 3 5 2" xfId="575" xr:uid="{839B6803-E7BB-4B13-96AC-533CA9063A3E}"/>
    <cellStyle name="Normal 3 6" xfId="560" xr:uid="{B95B757F-3FBF-4F89-AEB0-3288BD939A19}"/>
    <cellStyle name="Normal 4" xfId="263" xr:uid="{00000000-0005-0000-0000-000007010000}"/>
    <cellStyle name="Normal 4 2" xfId="264" xr:uid="{00000000-0005-0000-0000-000008010000}"/>
    <cellStyle name="Normal 4 2 2" xfId="265" xr:uid="{00000000-0005-0000-0000-000009010000}"/>
    <cellStyle name="Normal 4 2 2 2" xfId="549" xr:uid="{FBF66A67-84C8-41E4-8C16-03561A683ABE}"/>
    <cellStyle name="Normal 4 2 2 2 2" xfId="577" xr:uid="{04EC3B11-2374-4847-99DC-14CC927AEA69}"/>
    <cellStyle name="Normal 4 2 2 3" xfId="562" xr:uid="{F6EE38D1-40B2-470A-8CB3-D1D3A5677252}"/>
    <cellStyle name="Normal 4 2 3" xfId="266" xr:uid="{00000000-0005-0000-0000-00000A010000}"/>
    <cellStyle name="Normal 4 2 3 2" xfId="550" xr:uid="{2F6CD0C7-4861-4606-82A1-CB0915BDD58F}"/>
    <cellStyle name="Normal 4 2 3 2 2" xfId="578" xr:uid="{0CE5525E-DF41-4F54-9425-41FBD26DFE32}"/>
    <cellStyle name="Normal 4 2 3 3" xfId="563" xr:uid="{17AEAC95-C40C-4F3A-894A-9245D18E3886}"/>
    <cellStyle name="Normal 4 2 4" xfId="531" xr:uid="{64AD3378-C750-4F02-98EE-5DB5BC6AE458}"/>
    <cellStyle name="Normal 4 2 5" xfId="548" xr:uid="{169A4208-99DF-4DC3-AF9B-FCD10EE990FA}"/>
    <cellStyle name="Normal 4 2 5 2" xfId="576" xr:uid="{30AAF1B2-4CA3-49E0-A134-FCA6AA9ACE41}"/>
    <cellStyle name="Normal 4 2 6" xfId="561" xr:uid="{6E68C5F6-A6D3-497C-9860-E54A8762360B}"/>
    <cellStyle name="Normal 4 3" xfId="267" xr:uid="{00000000-0005-0000-0000-00000B010000}"/>
    <cellStyle name="Normal 4 3 2" xfId="551" xr:uid="{05FFE9D7-02C2-4FBF-BA21-95E7AC7EB31C}"/>
    <cellStyle name="Normal 4 3 2 2" xfId="579" xr:uid="{B9AF9587-8933-465A-BCF8-BB74E95523CC}"/>
    <cellStyle name="Normal 4 3 3" xfId="564" xr:uid="{32859143-2225-43A4-ADAE-9ACAC6CB9E4B}"/>
    <cellStyle name="Normal 4 4" xfId="530" xr:uid="{312C3459-15C2-4BA5-8A1C-4B3E8448CBB0}"/>
    <cellStyle name="Normal 5" xfId="268" xr:uid="{00000000-0005-0000-0000-00000C010000}"/>
    <cellStyle name="Normal 5 2" xfId="269" xr:uid="{00000000-0005-0000-0000-00000D010000}"/>
    <cellStyle name="Normal 6" xfId="270" xr:uid="{00000000-0005-0000-0000-00000E010000}"/>
    <cellStyle name="Normal 68" xfId="441" xr:uid="{E9508780-6169-4B10-92C9-14F0F5161987}"/>
    <cellStyle name="Normal 7" xfId="271" xr:uid="{00000000-0005-0000-0000-00000F010000}"/>
    <cellStyle name="Normal 71" xfId="532" xr:uid="{E29E4AE2-5B66-433B-B712-1ABE11CD712A}"/>
    <cellStyle name="Normal 71 2" xfId="533" xr:uid="{1FBB30FB-6EB4-4119-858F-8AE4432891BA}"/>
    <cellStyle name="Normal 8" xfId="272" xr:uid="{00000000-0005-0000-0000-000010010000}"/>
    <cellStyle name="Normal 8 2" xfId="552" xr:uid="{EC8F0C2C-97C2-42C9-871E-22DB08587F05}"/>
    <cellStyle name="Normal 8 2 2" xfId="580" xr:uid="{367B1C45-5769-4B39-B7BE-F8E1F0E34BB1}"/>
    <cellStyle name="Normal 8 3" xfId="565" xr:uid="{E7C65864-E66D-4712-B41F-A7DE56E22083}"/>
    <cellStyle name="Normal 81" xfId="534" xr:uid="{7C68F48F-0F1B-40B4-819F-EB73F07ABD25}"/>
    <cellStyle name="Normal 9" xfId="273" xr:uid="{00000000-0005-0000-0000-000011010000}"/>
    <cellStyle name="Normal0" xfId="274" xr:uid="{00000000-0005-0000-0000-000012010000}"/>
    <cellStyle name="Note 2" xfId="275" xr:uid="{00000000-0005-0000-0000-000013010000}"/>
    <cellStyle name="Note 2 2" xfId="276" xr:uid="{00000000-0005-0000-0000-000014010000}"/>
    <cellStyle name="Note 3" xfId="277" xr:uid="{00000000-0005-0000-0000-000015010000}"/>
    <cellStyle name="Notiz" xfId="278" xr:uid="{00000000-0005-0000-0000-000016010000}"/>
    <cellStyle name="Output 2" xfId="279" xr:uid="{00000000-0005-0000-0000-000017010000}"/>
    <cellStyle name="Output 2 2" xfId="536" xr:uid="{18B61565-EB90-4A13-98CF-63477F45DA6C}"/>
    <cellStyle name="Output 3" xfId="280" xr:uid="{00000000-0005-0000-0000-000018010000}"/>
    <cellStyle name="Output 4" xfId="535" xr:uid="{ED1DFD30-8504-4009-9969-3B0FE90844FA}"/>
    <cellStyle name="Output Amounts" xfId="281" xr:uid="{00000000-0005-0000-0000-000019010000}"/>
    <cellStyle name="Output Line Items" xfId="282" xr:uid="{00000000-0005-0000-0000-00001A010000}"/>
    <cellStyle name="PageSubTitle" xfId="283" xr:uid="{00000000-0005-0000-0000-00001B010000}"/>
    <cellStyle name="PageTitle" xfId="284" xr:uid="{00000000-0005-0000-0000-00001C010000}"/>
    <cellStyle name="Percent [0]" xfId="285" xr:uid="{00000000-0005-0000-0000-00001D010000}"/>
    <cellStyle name="Percent [00]" xfId="286" xr:uid="{00000000-0005-0000-0000-00001E010000}"/>
    <cellStyle name="Percent [2]" xfId="287" xr:uid="{00000000-0005-0000-0000-00001F010000}"/>
    <cellStyle name="Percent 12" xfId="288" xr:uid="{00000000-0005-0000-0000-000020010000}"/>
    <cellStyle name="Percent 2" xfId="289" xr:uid="{00000000-0005-0000-0000-000021010000}"/>
    <cellStyle name="Percent 2 2" xfId="290" xr:uid="{00000000-0005-0000-0000-000022010000}"/>
    <cellStyle name="Percent 3" xfId="291" xr:uid="{00000000-0005-0000-0000-000023010000}"/>
    <cellStyle name="Percent 4" xfId="292" xr:uid="{00000000-0005-0000-0000-000024010000}"/>
    <cellStyle name="Percent 5" xfId="293" xr:uid="{00000000-0005-0000-0000-000025010000}"/>
    <cellStyle name="Percent 5 2" xfId="553" xr:uid="{9816134A-31B6-48FA-8379-A819C74316D7}"/>
    <cellStyle name="Percent 5 2 2" xfId="581" xr:uid="{F73640E5-F441-4504-AFD0-C9D9541C653B}"/>
    <cellStyle name="Percent 5 3" xfId="566" xr:uid="{A3BB7A42-1BDE-4FF4-B9C2-C2C95FDE1173}"/>
    <cellStyle name="PERCENTAGE" xfId="294" xr:uid="{00000000-0005-0000-0000-000026010000}"/>
    <cellStyle name="PLAN" xfId="295" xr:uid="{00000000-0005-0000-0000-000027010000}"/>
    <cellStyle name="PrePop Currency (0)" xfId="296" xr:uid="{00000000-0005-0000-0000-000028010000}"/>
    <cellStyle name="PrePop Currency (2)" xfId="297" xr:uid="{00000000-0005-0000-0000-000029010000}"/>
    <cellStyle name="PrePop Units (0)" xfId="298" xr:uid="{00000000-0005-0000-0000-00002A010000}"/>
    <cellStyle name="PrePop Units (1)" xfId="299" xr:uid="{00000000-0005-0000-0000-00002B010000}"/>
    <cellStyle name="PrePop Units (2)" xfId="300" xr:uid="{00000000-0005-0000-0000-00002C010000}"/>
    <cellStyle name="PSChar" xfId="301" xr:uid="{00000000-0005-0000-0000-00002D010000}"/>
    <cellStyle name="PSDate" xfId="302" xr:uid="{00000000-0005-0000-0000-00002E010000}"/>
    <cellStyle name="PSDec" xfId="303" xr:uid="{00000000-0005-0000-0000-00002F010000}"/>
    <cellStyle name="PSHeading" xfId="304" xr:uid="{00000000-0005-0000-0000-000030010000}"/>
    <cellStyle name="PSInt" xfId="305" xr:uid="{00000000-0005-0000-0000-000031010000}"/>
    <cellStyle name="PSSpacer" xfId="306" xr:uid="{00000000-0005-0000-0000-000032010000}"/>
    <cellStyle name="pwstyle" xfId="307" xr:uid="{00000000-0005-0000-0000-000033010000}"/>
    <cellStyle name="Quantity" xfId="308" xr:uid="{00000000-0005-0000-0000-000034010000}"/>
    <cellStyle name="RevList" xfId="309" xr:uid="{00000000-0005-0000-0000-000035010000}"/>
    <cellStyle name="SAPBEXaggData" xfId="310" xr:uid="{00000000-0005-0000-0000-000036010000}"/>
    <cellStyle name="SAPBEXaggDataEmph" xfId="311" xr:uid="{00000000-0005-0000-0000-000037010000}"/>
    <cellStyle name="SAPBEXaggItem" xfId="312" xr:uid="{00000000-0005-0000-0000-000038010000}"/>
    <cellStyle name="SAPBEXaggItemX" xfId="313" xr:uid="{00000000-0005-0000-0000-000039010000}"/>
    <cellStyle name="SAPBEXchaText" xfId="314" xr:uid="{00000000-0005-0000-0000-00003A010000}"/>
    <cellStyle name="SAPBEXexcBad7" xfId="315" xr:uid="{00000000-0005-0000-0000-00003B010000}"/>
    <cellStyle name="SAPBEXexcBad8" xfId="316" xr:uid="{00000000-0005-0000-0000-00003C010000}"/>
    <cellStyle name="SAPBEXexcBad9" xfId="317" xr:uid="{00000000-0005-0000-0000-00003D010000}"/>
    <cellStyle name="SAPBEXexcCritical4" xfId="318" xr:uid="{00000000-0005-0000-0000-00003E010000}"/>
    <cellStyle name="SAPBEXexcCritical5" xfId="319" xr:uid="{00000000-0005-0000-0000-00003F010000}"/>
    <cellStyle name="SAPBEXexcCritical6" xfId="320" xr:uid="{00000000-0005-0000-0000-000040010000}"/>
    <cellStyle name="SAPBEXexcGood1" xfId="321" xr:uid="{00000000-0005-0000-0000-000041010000}"/>
    <cellStyle name="SAPBEXexcGood2" xfId="322" xr:uid="{00000000-0005-0000-0000-000042010000}"/>
    <cellStyle name="SAPBEXexcGood3" xfId="323" xr:uid="{00000000-0005-0000-0000-000043010000}"/>
    <cellStyle name="SAPBEXfilterDrill" xfId="324" xr:uid="{00000000-0005-0000-0000-000044010000}"/>
    <cellStyle name="SAPBEXfilterItem" xfId="325" xr:uid="{00000000-0005-0000-0000-000045010000}"/>
    <cellStyle name="SAPBEXfilterText" xfId="326" xr:uid="{00000000-0005-0000-0000-000046010000}"/>
    <cellStyle name="SAPBEXformats" xfId="327" xr:uid="{00000000-0005-0000-0000-000047010000}"/>
    <cellStyle name="SAPBEXheaderItem" xfId="328" xr:uid="{00000000-0005-0000-0000-000048010000}"/>
    <cellStyle name="SAPBEXheaderText" xfId="329" xr:uid="{00000000-0005-0000-0000-000049010000}"/>
    <cellStyle name="SAPBEXHLevel0" xfId="330" xr:uid="{00000000-0005-0000-0000-00004A010000}"/>
    <cellStyle name="SAPBEXHLevel0X" xfId="331" xr:uid="{00000000-0005-0000-0000-00004B010000}"/>
    <cellStyle name="SAPBEXHLevel1" xfId="332" xr:uid="{00000000-0005-0000-0000-00004C010000}"/>
    <cellStyle name="SAPBEXHLevel1X" xfId="333" xr:uid="{00000000-0005-0000-0000-00004D010000}"/>
    <cellStyle name="SAPBEXHLevel2" xfId="334" xr:uid="{00000000-0005-0000-0000-00004E010000}"/>
    <cellStyle name="SAPBEXHLevel2X" xfId="335" xr:uid="{00000000-0005-0000-0000-00004F010000}"/>
    <cellStyle name="SAPBEXHLevel3" xfId="336" xr:uid="{00000000-0005-0000-0000-000050010000}"/>
    <cellStyle name="SAPBEXHLevel3X" xfId="337" xr:uid="{00000000-0005-0000-0000-000051010000}"/>
    <cellStyle name="SAPBEXresData" xfId="338" xr:uid="{00000000-0005-0000-0000-000052010000}"/>
    <cellStyle name="SAPBEXresDataEmph" xfId="339" xr:uid="{00000000-0005-0000-0000-000053010000}"/>
    <cellStyle name="SAPBEXresItem" xfId="340" xr:uid="{00000000-0005-0000-0000-000054010000}"/>
    <cellStyle name="SAPBEXresItemX" xfId="341" xr:uid="{00000000-0005-0000-0000-000055010000}"/>
    <cellStyle name="SAPBEXstdData" xfId="342" xr:uid="{00000000-0005-0000-0000-000056010000}"/>
    <cellStyle name="SAPBEXstdDataEmph" xfId="343" xr:uid="{00000000-0005-0000-0000-000057010000}"/>
    <cellStyle name="SAPBEXstdItem" xfId="344" xr:uid="{00000000-0005-0000-0000-000058010000}"/>
    <cellStyle name="SAPBEXstdItemX" xfId="345" xr:uid="{00000000-0005-0000-0000-000059010000}"/>
    <cellStyle name="SAPBEXtitle" xfId="346" xr:uid="{00000000-0005-0000-0000-00005A010000}"/>
    <cellStyle name="SAPBEXundefined" xfId="347" xr:uid="{00000000-0005-0000-0000-00005B010000}"/>
    <cellStyle name="SCH1" xfId="348" xr:uid="{00000000-0005-0000-0000-00005C010000}"/>
    <cellStyle name="Schlecht" xfId="349" xr:uid="{00000000-0005-0000-0000-00005D010000}"/>
    <cellStyle name="Standard_9912(4)" xfId="350" xr:uid="{00000000-0005-0000-0000-00005E010000}"/>
    <cellStyle name="Style 1" xfId="351" xr:uid="{00000000-0005-0000-0000-00005F010000}"/>
    <cellStyle name="style1" xfId="352" xr:uid="{00000000-0005-0000-0000-000060010000}"/>
    <cellStyle name="SubHeading" xfId="353" xr:uid="{00000000-0005-0000-0000-000061010000}"/>
    <cellStyle name="Subtotal" xfId="354" xr:uid="{00000000-0005-0000-0000-000062010000}"/>
    <cellStyle name="TED STANDARD" xfId="355" xr:uid="{00000000-0005-0000-0000-000063010000}"/>
    <cellStyle name="Text Indent A" xfId="356" xr:uid="{00000000-0005-0000-0000-000064010000}"/>
    <cellStyle name="Text Indent B" xfId="357" xr:uid="{00000000-0005-0000-0000-000065010000}"/>
    <cellStyle name="Text Indent C" xfId="358" xr:uid="{00000000-0005-0000-0000-000066010000}"/>
    <cellStyle name="Title 2" xfId="359" xr:uid="{00000000-0005-0000-0000-000067010000}"/>
    <cellStyle name="Title 3" xfId="360" xr:uid="{00000000-0005-0000-0000-000068010000}"/>
    <cellStyle name="Total 2" xfId="361" xr:uid="{00000000-0005-0000-0000-000069010000}"/>
    <cellStyle name="Total 2 2" xfId="538" xr:uid="{21FED7B8-2D28-484D-9A52-71352824D14E}"/>
    <cellStyle name="Total 3" xfId="362" xr:uid="{00000000-0005-0000-0000-00006A010000}"/>
    <cellStyle name="Total 4" xfId="537" xr:uid="{09A944A9-91C2-443B-9D6D-82433D85A484}"/>
    <cellStyle name="Überschrift" xfId="363" xr:uid="{00000000-0005-0000-0000-00006B010000}"/>
    <cellStyle name="Überschrift 1" xfId="364" xr:uid="{00000000-0005-0000-0000-00006C010000}"/>
    <cellStyle name="Überschrift 2" xfId="365" xr:uid="{00000000-0005-0000-0000-00006D010000}"/>
    <cellStyle name="Überschrift 3" xfId="366" xr:uid="{00000000-0005-0000-0000-00006E010000}"/>
    <cellStyle name="Überschrift 4" xfId="367" xr:uid="{00000000-0005-0000-0000-00006F010000}"/>
    <cellStyle name="Überschrift_Abraham verbl. OR 31.12.2011" xfId="368" xr:uid="{00000000-0005-0000-0000-000070010000}"/>
    <cellStyle name="Valuta (0)" xfId="369" xr:uid="{00000000-0005-0000-0000-000071010000}"/>
    <cellStyle name="Verknüpfte Zelle" xfId="370" xr:uid="{00000000-0005-0000-0000-000072010000}"/>
    <cellStyle name="Warnender Text" xfId="371" xr:uid="{00000000-0005-0000-0000-000073010000}"/>
    <cellStyle name="Warning Text 2" xfId="372" xr:uid="{00000000-0005-0000-0000-000074010000}"/>
    <cellStyle name="Warning Text 2 2" xfId="540" xr:uid="{987DD2B5-0D23-4C2F-8EB9-F27ABADDBF16}"/>
    <cellStyle name="Warning Text 3" xfId="373" xr:uid="{00000000-0005-0000-0000-000075010000}"/>
    <cellStyle name="Warning Text 4" xfId="539" xr:uid="{97E22FBD-6E1A-4C60-A5F1-ECFFD56887C1}"/>
    <cellStyle name="wrap" xfId="374" xr:uid="{00000000-0005-0000-0000-000076010000}"/>
    <cellStyle name="Wไhrung [0]_35ERI8T2gbIEMixb4v26icuOo" xfId="375" xr:uid="{00000000-0005-0000-0000-000077010000}"/>
    <cellStyle name="Wไhrung_35ERI8T2gbIEMixb4v26icuOo" xfId="376" xr:uid="{00000000-0005-0000-0000-000078010000}"/>
    <cellStyle name="Zelle überprüfen" xfId="377" xr:uid="{00000000-0005-0000-0000-000079010000}"/>
    <cellStyle name="ｵﾒﾁ｡ﾒﾃ爼ﾗ靉ﾁ篦ｧﾋﾅﾒﾂﾁﾔｵﾔ" xfId="378" xr:uid="{00000000-0005-0000-0000-00007A010000}"/>
    <cellStyle name="เครื่องหมายจุลภาค [0]_AP US" xfId="379" xr:uid="{00000000-0005-0000-0000-00007B010000}"/>
    <cellStyle name="เครื่องหมายจุลภาค_120010" xfId="380" xr:uid="{00000000-0005-0000-0000-00007C010000}"/>
    <cellStyle name="เครื่องหมายสกุลเงิน [0]_AP US" xfId="381" xr:uid="{00000000-0005-0000-0000-00007D010000}"/>
    <cellStyle name="เครื่องหมายสกุลเงิน_AP US" xfId="382" xr:uid="{00000000-0005-0000-0000-00007E010000}"/>
    <cellStyle name="เชื่อมโยงหลายมิติ" xfId="383" xr:uid="{00000000-0005-0000-0000-00007F010000}"/>
    <cellStyle name="เซลล์ตรวจสอบ" xfId="384" xr:uid="{00000000-0005-0000-0000-000080010000}"/>
    <cellStyle name="เซลล์ที่มีการเชื่อมโยง" xfId="385" xr:uid="{00000000-0005-0000-0000-000081010000}"/>
    <cellStyle name="แย่" xfId="386" xr:uid="{00000000-0005-0000-0000-000082010000}"/>
    <cellStyle name="แสดงผล" xfId="387" xr:uid="{00000000-0005-0000-0000-000083010000}"/>
    <cellStyle name="การคำนวณ" xfId="388" xr:uid="{00000000-0005-0000-0000-000084010000}"/>
    <cellStyle name="ข้อความเตือน" xfId="389" xr:uid="{00000000-0005-0000-0000-000085010000}"/>
    <cellStyle name="ข้อความอธิบาย" xfId="390" xr:uid="{00000000-0005-0000-0000-000086010000}"/>
    <cellStyle name="ชื่อเรื่อง" xfId="391" xr:uid="{00000000-0005-0000-0000-000087010000}"/>
    <cellStyle name="ณfน๔_NTCณ๘ป๙ (2)" xfId="392" xr:uid="{00000000-0005-0000-0000-000088010000}"/>
    <cellStyle name="ดี" xfId="393" xr:uid="{00000000-0005-0000-0000-000089010000}"/>
    <cellStyle name="ตามการเชื่อมโยงหลายมิติ" xfId="394" xr:uid="{00000000-0005-0000-0000-00008A010000}"/>
    <cellStyle name="น้บะภฒ_95" xfId="395" xr:uid="{00000000-0005-0000-0000-00008B010000}"/>
    <cellStyle name="ปกติ_01-Planing_&amp;_Booking" xfId="396" xr:uid="{00000000-0005-0000-0000-00008C010000}"/>
    <cellStyle name="ป้อนค่า" xfId="397" xr:uid="{00000000-0005-0000-0000-00008D010000}"/>
    <cellStyle name="ปานกลาง" xfId="398" xr:uid="{00000000-0005-0000-0000-00008E010000}"/>
    <cellStyle name="ผลรวม" xfId="399" xr:uid="{00000000-0005-0000-0000-00008F010000}"/>
    <cellStyle name="ฤ?ธถ [0]_95" xfId="400" xr:uid="{00000000-0005-0000-0000-000090010000}"/>
    <cellStyle name="ฤ?ธถ_95" xfId="401" xr:uid="{00000000-0005-0000-0000-000091010000}"/>
    <cellStyle name="ฤธถ [0]_95" xfId="402" xr:uid="{00000000-0005-0000-0000-000092010000}"/>
    <cellStyle name="ฤธถ_95" xfId="403" xr:uid="{00000000-0005-0000-0000-000093010000}"/>
    <cellStyle name="ลEญ [0]_laroux" xfId="404" xr:uid="{00000000-0005-0000-0000-000094010000}"/>
    <cellStyle name="ลEญ_laroux" xfId="405" xr:uid="{00000000-0005-0000-0000-000095010000}"/>
    <cellStyle name="ล๋ศญ [0]_95" xfId="406" xr:uid="{00000000-0005-0000-0000-000096010000}"/>
    <cellStyle name="ล๋ศญ_95" xfId="407" xr:uid="{00000000-0005-0000-0000-000097010000}"/>
    <cellStyle name="วฅมุ_4ฟ๙ฝวภ๛" xfId="408" xr:uid="{00000000-0005-0000-0000-000098010000}"/>
    <cellStyle name="ส่วนที่ถูกเน้น1" xfId="409" xr:uid="{00000000-0005-0000-0000-000099010000}"/>
    <cellStyle name="ส่วนที่ถูกเน้น2" xfId="410" xr:uid="{00000000-0005-0000-0000-00009A010000}"/>
    <cellStyle name="ส่วนที่ถูกเน้น3" xfId="411" xr:uid="{00000000-0005-0000-0000-00009B010000}"/>
    <cellStyle name="ส่วนที่ถูกเน้น4" xfId="412" xr:uid="{00000000-0005-0000-0000-00009C010000}"/>
    <cellStyle name="ส่วนที่ถูกเน้น5" xfId="413" xr:uid="{00000000-0005-0000-0000-00009D010000}"/>
    <cellStyle name="ส่วนที่ถูกเน้น6" xfId="414" xr:uid="{00000000-0005-0000-0000-00009E010000}"/>
    <cellStyle name="หมายเหตุ" xfId="415" xr:uid="{00000000-0005-0000-0000-00009F010000}"/>
    <cellStyle name="หมายเหตุ 2" xfId="416" xr:uid="{00000000-0005-0000-0000-0000A0010000}"/>
    <cellStyle name="หัวเรื่อง 1" xfId="417" xr:uid="{00000000-0005-0000-0000-0000A1010000}"/>
    <cellStyle name="หัวเรื่อง 2" xfId="418" xr:uid="{00000000-0005-0000-0000-0000A2010000}"/>
    <cellStyle name="หัวเรื่อง 3" xfId="419" xr:uid="{00000000-0005-0000-0000-0000A3010000}"/>
    <cellStyle name="หัวเรื่อง 4" xfId="420" xr:uid="{00000000-0005-0000-0000-0000A4010000}"/>
    <cellStyle name="_x001d_๐&quot;_x000c_์๒_x000c_฿U_x0001_ญ_x0005_J_x000f__x0007__x0001__x0001_" xfId="421" xr:uid="{00000000-0005-0000-0000-0000A5010000}"/>
    <cellStyle name="_x001d_๐๏%$ฟ&amp;_x0017__x000b__x0008_ศ_x001c__x001d__x0007__x0001__x0001_" xfId="422" xr:uid="{00000000-0005-0000-0000-0000A6010000}"/>
    <cellStyle name="一般_0006(1)" xfId="423" xr:uid="{00000000-0005-0000-0000-0000A7010000}"/>
    <cellStyle name="千分位[0]_LC (2)" xfId="424" xr:uid="{00000000-0005-0000-0000-0000A8010000}"/>
    <cellStyle name="千分位_LC (2)" xfId="425" xr:uid="{00000000-0005-0000-0000-0000A9010000}"/>
    <cellStyle name="未定義" xfId="426" xr:uid="{00000000-0005-0000-0000-0000AA010000}"/>
    <cellStyle name="桁区切り [0.00]_part price" xfId="427" xr:uid="{00000000-0005-0000-0000-0000AB010000}"/>
    <cellStyle name="桁区切り_part price" xfId="428" xr:uid="{00000000-0005-0000-0000-0000AC010000}"/>
    <cellStyle name="標準_05_AR862為替評価替え確認リスト印刷_帳票レイアウト" xfId="429" xr:uid="{00000000-0005-0000-0000-0000AD010000}"/>
    <cellStyle name="爼ﾗ靉ﾁ篦ｧﾋﾅﾒﾂﾁﾔｵﾔ" xfId="430" xr:uid="{00000000-0005-0000-0000-0000AE010000}"/>
    <cellStyle name="貨幣 [0]_liz-ss" xfId="431" xr:uid="{00000000-0005-0000-0000-0000AF010000}"/>
    <cellStyle name="貨幣[0]_LC (2)" xfId="432" xr:uid="{00000000-0005-0000-0000-0000B0010000}"/>
    <cellStyle name="貨幣_LC (2)" xfId="433" xr:uid="{00000000-0005-0000-0000-0000B1010000}"/>
    <cellStyle name="通貨 [0.00]_part price" xfId="434" xr:uid="{00000000-0005-0000-0000-0000B2010000}"/>
    <cellStyle name="通貨_part price" xfId="435" xr:uid="{00000000-0005-0000-0000-0000B301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"/>
  <sheetViews>
    <sheetView tabSelected="1" zoomScale="85" zoomScaleNormal="85" zoomScaleSheetLayoutView="100" workbookViewId="0"/>
  </sheetViews>
  <sheetFormatPr defaultColWidth="9.1796875" defaultRowHeight="19.5" customHeight="1"/>
  <cols>
    <col min="1" max="1" width="42.81640625" style="69" customWidth="1"/>
    <col min="2" max="2" width="6" style="51" customWidth="1"/>
    <col min="3" max="3" width="14" style="68" bestFit="1" customWidth="1"/>
    <col min="4" max="4" width="1.1796875" style="68" customWidth="1"/>
    <col min="5" max="5" width="13.453125" style="68" customWidth="1"/>
    <col min="6" max="6" width="1.1796875" style="68" customWidth="1"/>
    <col min="7" max="7" width="13.453125" style="68" customWidth="1"/>
    <col min="8" max="8" width="1.1796875" style="68" customWidth="1"/>
    <col min="9" max="9" width="13.453125" style="68" customWidth="1"/>
    <col min="10" max="16384" width="9.1796875" style="51"/>
  </cols>
  <sheetData>
    <row r="1" spans="1:9" ht="19.5" customHeight="1">
      <c r="A1" s="2" t="s">
        <v>0</v>
      </c>
    </row>
    <row r="2" spans="1:9" ht="19.5" customHeight="1">
      <c r="A2" s="2" t="s">
        <v>1</v>
      </c>
    </row>
    <row r="3" spans="1:9" ht="19.5" customHeight="1">
      <c r="A3" s="3" t="s">
        <v>2</v>
      </c>
    </row>
    <row r="4" spans="1:9" s="10" customFormat="1" ht="19.5" customHeight="1">
      <c r="A4" s="28"/>
      <c r="C4" s="53"/>
      <c r="D4" s="53"/>
      <c r="E4" s="53"/>
      <c r="F4" s="53"/>
      <c r="G4" s="53"/>
      <c r="H4" s="4"/>
      <c r="I4" s="5" t="s">
        <v>3</v>
      </c>
    </row>
    <row r="5" spans="1:9" s="10" customFormat="1" ht="19.5" customHeight="1">
      <c r="A5" s="28"/>
      <c r="C5" s="214" t="s">
        <v>4</v>
      </c>
      <c r="D5" s="214"/>
      <c r="E5" s="214"/>
      <c r="F5" s="17"/>
      <c r="G5" s="214" t="s">
        <v>5</v>
      </c>
      <c r="H5" s="214"/>
      <c r="I5" s="214"/>
    </row>
    <row r="6" spans="1:9" s="10" customFormat="1" ht="19.5" customHeight="1">
      <c r="A6" s="56"/>
      <c r="B6" s="57"/>
      <c r="C6" s="216" t="s">
        <v>6</v>
      </c>
      <c r="D6" s="216"/>
      <c r="E6" s="216"/>
      <c r="F6" s="18"/>
      <c r="G6" s="215" t="s">
        <v>7</v>
      </c>
      <c r="H6" s="215"/>
      <c r="I6" s="215"/>
    </row>
    <row r="7" spans="1:9" ht="19.5" customHeight="1">
      <c r="B7" s="57"/>
      <c r="C7" s="32" t="s">
        <v>8</v>
      </c>
      <c r="D7" s="32"/>
      <c r="E7" s="32" t="s">
        <v>9</v>
      </c>
      <c r="F7" s="58"/>
      <c r="G7" s="32" t="s">
        <v>8</v>
      </c>
      <c r="H7" s="32"/>
      <c r="I7" s="32" t="s">
        <v>9</v>
      </c>
    </row>
    <row r="8" spans="1:9" ht="19.5" customHeight="1">
      <c r="A8" s="29"/>
      <c r="B8" s="16" t="s">
        <v>10</v>
      </c>
      <c r="C8" s="59">
        <v>2024</v>
      </c>
      <c r="D8" s="59"/>
      <c r="E8" s="59">
        <v>2023</v>
      </c>
      <c r="F8" s="59"/>
      <c r="G8" s="59">
        <v>2024</v>
      </c>
      <c r="H8" s="59"/>
      <c r="I8" s="59">
        <v>2023</v>
      </c>
    </row>
    <row r="9" spans="1:9" ht="19.5" customHeight="1">
      <c r="A9" s="29" t="s">
        <v>11</v>
      </c>
      <c r="B9" s="16"/>
      <c r="C9" s="6" t="s">
        <v>12</v>
      </c>
      <c r="D9"/>
      <c r="E9" s="6"/>
      <c r="F9" s="51"/>
      <c r="G9" s="6" t="s">
        <v>12</v>
      </c>
      <c r="H9"/>
      <c r="I9" s="6"/>
    </row>
    <row r="10" spans="1:9" ht="19.5" customHeight="1">
      <c r="A10" s="29"/>
      <c r="B10" s="16"/>
      <c r="C10" s="59"/>
      <c r="D10" s="60"/>
      <c r="E10" s="59"/>
      <c r="F10" s="60"/>
      <c r="G10" s="59"/>
      <c r="H10" s="60"/>
      <c r="I10" s="59"/>
    </row>
    <row r="11" spans="1:9" ht="19.5" customHeight="1">
      <c r="A11" s="50" t="s">
        <v>13</v>
      </c>
      <c r="B11" s="16"/>
      <c r="C11" s="51"/>
      <c r="D11" s="53"/>
      <c r="E11" s="53"/>
      <c r="F11" s="53"/>
      <c r="G11" s="53"/>
      <c r="H11" s="53"/>
      <c r="I11" s="53"/>
    </row>
    <row r="12" spans="1:9" ht="19.5" customHeight="1">
      <c r="A12" s="13" t="s">
        <v>14</v>
      </c>
      <c r="B12" s="16"/>
      <c r="C12" s="80">
        <v>24412136</v>
      </c>
      <c r="D12" s="80"/>
      <c r="E12" s="71">
        <v>26135884</v>
      </c>
      <c r="F12" s="80"/>
      <c r="G12" s="71">
        <v>1193285</v>
      </c>
      <c r="H12" s="80"/>
      <c r="I12" s="71">
        <v>1459843</v>
      </c>
    </row>
    <row r="13" spans="1:9" ht="19.5" customHeight="1">
      <c r="A13" s="8" t="s">
        <v>15</v>
      </c>
      <c r="B13" s="16"/>
      <c r="C13" s="71">
        <v>38024</v>
      </c>
      <c r="D13" s="72"/>
      <c r="E13" s="71">
        <v>159104</v>
      </c>
      <c r="F13" s="72"/>
      <c r="G13" s="22">
        <v>0</v>
      </c>
      <c r="H13" s="22"/>
      <c r="I13" s="22">
        <v>0</v>
      </c>
    </row>
    <row r="14" spans="1:9" ht="19.5" customHeight="1">
      <c r="A14" s="13" t="s">
        <v>16</v>
      </c>
      <c r="B14" s="16">
        <v>12</v>
      </c>
      <c r="C14" s="71">
        <v>38012874</v>
      </c>
      <c r="D14" s="80"/>
      <c r="E14" s="71">
        <v>42351035</v>
      </c>
      <c r="F14" s="80"/>
      <c r="G14" s="22">
        <v>1903037</v>
      </c>
      <c r="H14" s="80"/>
      <c r="I14" s="22">
        <v>3498937</v>
      </c>
    </row>
    <row r="15" spans="1:9" ht="19.5" customHeight="1">
      <c r="A15" s="8" t="s">
        <v>17</v>
      </c>
      <c r="B15" s="16"/>
      <c r="C15" s="71">
        <v>2564647</v>
      </c>
      <c r="D15" s="72"/>
      <c r="E15" s="71">
        <v>2645875</v>
      </c>
      <c r="F15" s="80"/>
      <c r="G15" s="22">
        <v>142395</v>
      </c>
      <c r="H15" s="80"/>
      <c r="I15" s="22">
        <v>192671</v>
      </c>
    </row>
    <row r="16" spans="1:9" ht="19.5" customHeight="1">
      <c r="A16" s="8" t="s">
        <v>18</v>
      </c>
      <c r="B16" s="16"/>
      <c r="C16" s="22">
        <v>140765</v>
      </c>
      <c r="D16" s="72"/>
      <c r="E16" s="22">
        <v>129131</v>
      </c>
      <c r="F16" s="80"/>
      <c r="G16" s="22">
        <v>0</v>
      </c>
      <c r="H16" s="80"/>
      <c r="I16" s="22">
        <v>0</v>
      </c>
    </row>
    <row r="17" spans="1:9" ht="19.5" customHeight="1">
      <c r="A17" s="8" t="s">
        <v>19</v>
      </c>
      <c r="B17" s="16"/>
      <c r="C17" s="71">
        <v>3167838</v>
      </c>
      <c r="D17" s="71"/>
      <c r="E17" s="71">
        <v>3117843</v>
      </c>
      <c r="F17" s="71"/>
      <c r="G17" s="22">
        <v>0</v>
      </c>
      <c r="H17" s="71"/>
      <c r="I17" s="22">
        <v>0</v>
      </c>
    </row>
    <row r="18" spans="1:9" ht="19.5" customHeight="1">
      <c r="A18" s="8" t="s">
        <v>20</v>
      </c>
      <c r="B18" s="16">
        <v>3</v>
      </c>
      <c r="C18" s="22">
        <v>37481</v>
      </c>
      <c r="D18" s="80"/>
      <c r="E18" s="22">
        <v>32949</v>
      </c>
      <c r="F18" s="80"/>
      <c r="G18" s="80">
        <v>16057258</v>
      </c>
      <c r="H18" s="80"/>
      <c r="I18" s="80">
        <v>15635280</v>
      </c>
    </row>
    <row r="19" spans="1:9" ht="19.5" customHeight="1">
      <c r="A19" s="8" t="s">
        <v>375</v>
      </c>
      <c r="B19" s="16" t="s">
        <v>336</v>
      </c>
      <c r="C19" s="22">
        <v>900411</v>
      </c>
      <c r="D19" s="80"/>
      <c r="E19" s="22">
        <v>975007</v>
      </c>
      <c r="F19" s="80"/>
      <c r="G19" s="22">
        <v>0</v>
      </c>
      <c r="H19" s="80"/>
      <c r="I19" s="22">
        <v>0</v>
      </c>
    </row>
    <row r="20" spans="1:9" ht="19.5" customHeight="1">
      <c r="A20" s="8" t="s">
        <v>21</v>
      </c>
      <c r="B20" s="16"/>
      <c r="C20" s="22">
        <v>64713580</v>
      </c>
      <c r="D20" s="80"/>
      <c r="E20" s="22">
        <v>69508151</v>
      </c>
      <c r="F20" s="80"/>
      <c r="G20" s="80">
        <v>2962042</v>
      </c>
      <c r="H20" s="80"/>
      <c r="I20" s="80">
        <v>2642979</v>
      </c>
    </row>
    <row r="21" spans="1:9" ht="19.5" customHeight="1">
      <c r="A21" s="8" t="s">
        <v>22</v>
      </c>
      <c r="B21" s="16"/>
      <c r="C21" s="22">
        <v>51642593</v>
      </c>
      <c r="D21" s="81"/>
      <c r="E21" s="22">
        <v>55064952</v>
      </c>
      <c r="F21" s="81"/>
      <c r="G21" s="22">
        <v>524164</v>
      </c>
      <c r="H21" s="81"/>
      <c r="I21" s="80">
        <v>691457</v>
      </c>
    </row>
    <row r="22" spans="1:9" ht="19.5" customHeight="1">
      <c r="A22" s="8" t="s">
        <v>23</v>
      </c>
      <c r="B22" s="16">
        <v>12</v>
      </c>
      <c r="C22" s="71">
        <v>4738030</v>
      </c>
      <c r="D22" s="80"/>
      <c r="E22" s="71">
        <v>951621</v>
      </c>
      <c r="F22" s="80"/>
      <c r="G22" s="22">
        <v>284770</v>
      </c>
      <c r="H22" s="80"/>
      <c r="I22" s="22">
        <v>27145</v>
      </c>
    </row>
    <row r="23" spans="1:9" ht="19.5" customHeight="1">
      <c r="A23" s="8" t="s">
        <v>24</v>
      </c>
      <c r="B23" s="16"/>
      <c r="C23" s="82">
        <v>8752176</v>
      </c>
      <c r="D23" s="83"/>
      <c r="E23" s="82">
        <v>7734397</v>
      </c>
      <c r="F23" s="83"/>
      <c r="G23" s="22">
        <v>840393</v>
      </c>
      <c r="H23" s="83"/>
      <c r="I23" s="22">
        <v>47704</v>
      </c>
    </row>
    <row r="24" spans="1:9" ht="19.5" customHeight="1">
      <c r="A24" s="8" t="s">
        <v>25</v>
      </c>
      <c r="B24" s="16"/>
      <c r="C24" s="21">
        <v>501996</v>
      </c>
      <c r="D24" s="80"/>
      <c r="E24" s="21">
        <v>309639</v>
      </c>
      <c r="F24" s="80"/>
      <c r="G24" s="21">
        <v>0</v>
      </c>
      <c r="H24" s="80"/>
      <c r="I24" s="21">
        <v>0</v>
      </c>
    </row>
    <row r="25" spans="1:9" ht="19.5" customHeight="1">
      <c r="A25" s="1" t="s">
        <v>26</v>
      </c>
      <c r="B25" s="15"/>
      <c r="C25" s="19">
        <f>SUM(C12:C24)</f>
        <v>199622551</v>
      </c>
      <c r="D25" s="17"/>
      <c r="E25" s="19">
        <f>SUM(E12:E24)</f>
        <v>209115588</v>
      </c>
      <c r="F25" s="17"/>
      <c r="G25" s="19">
        <f>SUM(G12:G24)</f>
        <v>23907344</v>
      </c>
      <c r="H25" s="17"/>
      <c r="I25" s="19">
        <f>SUM(I12:I24)</f>
        <v>24196016</v>
      </c>
    </row>
    <row r="26" spans="1:9" ht="19.5" customHeight="1">
      <c r="A26" s="52"/>
      <c r="B26" s="16"/>
      <c r="C26" s="53"/>
      <c r="D26" s="53"/>
      <c r="E26" s="53"/>
      <c r="F26" s="53"/>
      <c r="G26" s="53"/>
      <c r="H26" s="53"/>
      <c r="I26" s="53"/>
    </row>
    <row r="27" spans="1:9" ht="19.5" customHeight="1">
      <c r="A27" s="1"/>
      <c r="B27" s="15"/>
      <c r="C27" s="20"/>
      <c r="D27" s="17"/>
      <c r="E27" s="18"/>
      <c r="F27" s="17"/>
      <c r="G27" s="20"/>
      <c r="H27" s="17"/>
      <c r="I27" s="18"/>
    </row>
    <row r="28" spans="1:9" ht="19.5" customHeight="1">
      <c r="A28" s="52"/>
      <c r="B28" s="16"/>
      <c r="C28" s="53"/>
      <c r="D28" s="53"/>
      <c r="E28" s="53"/>
      <c r="F28" s="53"/>
      <c r="G28" s="53"/>
      <c r="H28" s="53"/>
      <c r="I28" s="53"/>
    </row>
    <row r="29" spans="1:9" ht="19.5" customHeight="1">
      <c r="A29" s="2" t="s">
        <v>0</v>
      </c>
      <c r="B29" s="10"/>
      <c r="C29" s="53"/>
      <c r="D29" s="53"/>
      <c r="E29" s="53"/>
      <c r="F29" s="53"/>
      <c r="G29" s="53"/>
      <c r="H29" s="53"/>
      <c r="I29" s="53"/>
    </row>
    <row r="30" spans="1:9" ht="19.5" customHeight="1">
      <c r="A30" s="2" t="s">
        <v>1</v>
      </c>
      <c r="B30" s="10"/>
      <c r="C30" s="53"/>
      <c r="D30" s="53"/>
      <c r="E30" s="53"/>
      <c r="F30" s="53"/>
      <c r="G30" s="53"/>
      <c r="H30" s="53"/>
      <c r="I30" s="53"/>
    </row>
    <row r="31" spans="1:9" ht="19.5" customHeight="1">
      <c r="A31" s="3" t="s">
        <v>2</v>
      </c>
      <c r="B31" s="10"/>
      <c r="C31" s="53"/>
      <c r="D31" s="53"/>
      <c r="E31" s="53"/>
      <c r="F31" s="53"/>
      <c r="G31" s="53"/>
      <c r="H31" s="53"/>
      <c r="I31" s="53"/>
    </row>
    <row r="32" spans="1:9" s="10" customFormat="1" ht="19.5" customHeight="1">
      <c r="A32" s="1"/>
      <c r="C32" s="53"/>
      <c r="D32" s="53"/>
      <c r="E32" s="53"/>
      <c r="F32" s="53"/>
      <c r="G32" s="53"/>
      <c r="H32" s="53"/>
      <c r="I32" s="5" t="s">
        <v>3</v>
      </c>
    </row>
    <row r="33" spans="1:9" s="10" customFormat="1" ht="19.5" customHeight="1">
      <c r="A33" s="28"/>
      <c r="C33" s="214" t="s">
        <v>4</v>
      </c>
      <c r="D33" s="214"/>
      <c r="E33" s="214"/>
      <c r="F33" s="17"/>
      <c r="G33" s="214" t="s">
        <v>5</v>
      </c>
      <c r="H33" s="214"/>
      <c r="I33" s="214"/>
    </row>
    <row r="34" spans="1:9" s="10" customFormat="1" ht="19.5" customHeight="1">
      <c r="A34" s="56"/>
      <c r="B34" s="57"/>
      <c r="C34" s="216" t="s">
        <v>6</v>
      </c>
      <c r="D34" s="216"/>
      <c r="E34" s="216"/>
      <c r="F34" s="18"/>
      <c r="G34" s="216" t="s">
        <v>7</v>
      </c>
      <c r="H34" s="216"/>
      <c r="I34" s="216"/>
    </row>
    <row r="35" spans="1:9" s="10" customFormat="1" ht="19.5" customHeight="1">
      <c r="A35" s="56"/>
      <c r="B35" s="57"/>
      <c r="C35" s="32" t="s">
        <v>8</v>
      </c>
      <c r="D35" s="32"/>
      <c r="E35" s="32" t="s">
        <v>9</v>
      </c>
      <c r="F35" s="58"/>
      <c r="G35" s="32" t="s">
        <v>8</v>
      </c>
      <c r="H35" s="32"/>
      <c r="I35" s="32" t="s">
        <v>9</v>
      </c>
    </row>
    <row r="36" spans="1:9" s="10" customFormat="1" ht="19.5" customHeight="1">
      <c r="A36" s="56"/>
      <c r="B36" s="16" t="s">
        <v>10</v>
      </c>
      <c r="C36" s="59">
        <v>2024</v>
      </c>
      <c r="D36" s="59"/>
      <c r="E36" s="59">
        <v>2023</v>
      </c>
      <c r="F36" s="59"/>
      <c r="G36" s="59">
        <v>2024</v>
      </c>
      <c r="H36" s="59"/>
      <c r="I36" s="59">
        <v>2023</v>
      </c>
    </row>
    <row r="37" spans="1:9" s="10" customFormat="1" ht="19.5" customHeight="1">
      <c r="A37" s="1" t="s">
        <v>27</v>
      </c>
      <c r="B37" s="16"/>
      <c r="C37" s="6" t="s">
        <v>12</v>
      </c>
      <c r="D37"/>
      <c r="E37" s="6"/>
      <c r="G37" s="6" t="s">
        <v>12</v>
      </c>
      <c r="H37"/>
      <c r="I37" s="6"/>
    </row>
    <row r="38" spans="1:9" s="10" customFormat="1" ht="19.5" customHeight="1">
      <c r="A38" s="1"/>
      <c r="B38" s="16"/>
      <c r="C38" s="59"/>
      <c r="D38" s="60"/>
      <c r="E38" s="59"/>
      <c r="F38" s="60"/>
      <c r="G38" s="59"/>
      <c r="H38" s="60"/>
      <c r="I38" s="59"/>
    </row>
    <row r="39" spans="1:9" s="10" customFormat="1" ht="19.5" customHeight="1">
      <c r="A39" s="7" t="s">
        <v>28</v>
      </c>
      <c r="B39" s="16"/>
      <c r="C39" s="53"/>
      <c r="D39" s="53"/>
      <c r="E39" s="53"/>
      <c r="F39" s="53"/>
      <c r="G39" s="53"/>
      <c r="H39" s="53"/>
      <c r="I39" s="53"/>
    </row>
    <row r="40" spans="1:9" s="10" customFormat="1" ht="19.5" customHeight="1">
      <c r="A40" s="8" t="s">
        <v>29</v>
      </c>
      <c r="B40" s="16">
        <v>12</v>
      </c>
      <c r="C40" s="22">
        <v>743709</v>
      </c>
      <c r="D40" s="80"/>
      <c r="E40" s="22">
        <v>2046507</v>
      </c>
      <c r="F40" s="80"/>
      <c r="G40" s="22">
        <v>18232</v>
      </c>
      <c r="H40" s="72"/>
      <c r="I40" s="22">
        <v>130006</v>
      </c>
    </row>
    <row r="41" spans="1:9" s="10" customFormat="1" ht="19.5" customHeight="1">
      <c r="A41" s="8" t="s">
        <v>30</v>
      </c>
      <c r="B41" s="16">
        <v>12</v>
      </c>
      <c r="C41" s="71">
        <v>15403990</v>
      </c>
      <c r="D41" s="80"/>
      <c r="E41" s="71">
        <v>12634023</v>
      </c>
      <c r="F41" s="80"/>
      <c r="G41" s="71">
        <v>1021548</v>
      </c>
      <c r="H41" s="80"/>
      <c r="I41" s="71">
        <v>879200</v>
      </c>
    </row>
    <row r="42" spans="1:9" s="10" customFormat="1" ht="19.5" customHeight="1">
      <c r="A42" s="8" t="s">
        <v>31</v>
      </c>
      <c r="B42" s="16">
        <v>4</v>
      </c>
      <c r="C42" s="22">
        <v>0</v>
      </c>
      <c r="D42" s="72"/>
      <c r="E42" s="22">
        <v>0</v>
      </c>
      <c r="F42" s="80"/>
      <c r="G42" s="71">
        <v>258374706</v>
      </c>
      <c r="H42" s="71"/>
      <c r="I42" s="71">
        <v>250641201</v>
      </c>
    </row>
    <row r="43" spans="1:9" s="10" customFormat="1" ht="19.5" customHeight="1">
      <c r="A43" s="8" t="s">
        <v>32</v>
      </c>
      <c r="B43" s="16">
        <v>5</v>
      </c>
      <c r="C43" s="71">
        <v>242420066</v>
      </c>
      <c r="D43" s="80"/>
      <c r="E43" s="71">
        <v>240715601</v>
      </c>
      <c r="F43" s="80"/>
      <c r="G43" s="71">
        <v>2947625</v>
      </c>
      <c r="H43" s="80"/>
      <c r="I43" s="71">
        <v>2947625</v>
      </c>
    </row>
    <row r="44" spans="1:9" s="10" customFormat="1" ht="19.5" customHeight="1">
      <c r="A44" s="8" t="s">
        <v>33</v>
      </c>
      <c r="B44" s="16">
        <v>5</v>
      </c>
      <c r="C44" s="71">
        <v>19625566</v>
      </c>
      <c r="D44" s="81"/>
      <c r="E44" s="71">
        <v>19198465</v>
      </c>
      <c r="F44" s="81"/>
      <c r="G44" s="22">
        <v>4506624</v>
      </c>
      <c r="H44" s="71"/>
      <c r="I44" s="22">
        <v>3794343</v>
      </c>
    </row>
    <row r="45" spans="1:9" s="10" customFormat="1" ht="19.5" customHeight="1">
      <c r="A45" s="8" t="s">
        <v>376</v>
      </c>
      <c r="B45" s="16" t="s">
        <v>336</v>
      </c>
      <c r="C45" s="22">
        <v>0</v>
      </c>
      <c r="D45" s="72"/>
      <c r="E45" s="22">
        <v>0</v>
      </c>
      <c r="F45" s="80"/>
      <c r="G45" s="22">
        <v>145000</v>
      </c>
      <c r="H45" s="80"/>
      <c r="I45" s="22">
        <v>350000</v>
      </c>
    </row>
    <row r="46" spans="1:9" s="10" customFormat="1" ht="19.5" customHeight="1">
      <c r="A46" s="8" t="s">
        <v>34</v>
      </c>
      <c r="B46" s="16"/>
      <c r="C46" s="71">
        <v>7870464</v>
      </c>
      <c r="D46" s="80"/>
      <c r="E46" s="71">
        <v>7951164</v>
      </c>
      <c r="F46" s="80"/>
      <c r="G46" s="71">
        <v>2677130</v>
      </c>
      <c r="H46" s="80"/>
      <c r="I46" s="71">
        <v>2677130</v>
      </c>
    </row>
    <row r="47" spans="1:9" s="10" customFormat="1" ht="19.5" customHeight="1">
      <c r="A47" s="8" t="s">
        <v>35</v>
      </c>
      <c r="B47" s="16">
        <v>6</v>
      </c>
      <c r="C47" s="71">
        <v>253569183</v>
      </c>
      <c r="D47" s="80"/>
      <c r="E47" s="71">
        <v>265143594</v>
      </c>
      <c r="F47" s="80"/>
      <c r="G47" s="71">
        <v>19766915</v>
      </c>
      <c r="H47" s="80"/>
      <c r="I47" s="71">
        <v>20024454</v>
      </c>
    </row>
    <row r="48" spans="1:9" s="10" customFormat="1" ht="19.5" customHeight="1">
      <c r="A48" s="8" t="s">
        <v>36</v>
      </c>
      <c r="B48" s="16"/>
      <c r="C48" s="71">
        <v>34229199</v>
      </c>
      <c r="D48" s="80"/>
      <c r="E48" s="71">
        <v>35497259</v>
      </c>
      <c r="F48" s="80"/>
      <c r="G48" s="22">
        <v>436637</v>
      </c>
      <c r="H48" s="80"/>
      <c r="I48" s="22">
        <v>495438</v>
      </c>
    </row>
    <row r="49" spans="1:9" s="10" customFormat="1" ht="19.5" customHeight="1">
      <c r="A49" s="8" t="s">
        <v>37</v>
      </c>
      <c r="B49" s="16"/>
      <c r="C49" s="71">
        <v>56067653</v>
      </c>
      <c r="D49" s="84"/>
      <c r="E49" s="71">
        <v>60187906</v>
      </c>
      <c r="F49" s="84"/>
      <c r="G49" s="22">
        <v>0</v>
      </c>
      <c r="H49" s="72"/>
      <c r="I49" s="22">
        <v>0</v>
      </c>
    </row>
    <row r="50" spans="1:9" s="10" customFormat="1" ht="19.5" customHeight="1">
      <c r="A50" s="8" t="s">
        <v>38</v>
      </c>
      <c r="B50" s="16"/>
      <c r="C50" s="71">
        <v>12326937</v>
      </c>
      <c r="D50" s="80"/>
      <c r="E50" s="71">
        <v>13240432</v>
      </c>
      <c r="F50" s="80"/>
      <c r="G50" s="71">
        <v>36183</v>
      </c>
      <c r="H50" s="80"/>
      <c r="I50" s="71">
        <v>46635</v>
      </c>
    </row>
    <row r="51" spans="1:9" s="10" customFormat="1" ht="19.5" customHeight="1">
      <c r="A51" s="8" t="s">
        <v>39</v>
      </c>
      <c r="B51" s="16"/>
      <c r="C51" s="71">
        <v>11177745</v>
      </c>
      <c r="D51" s="84"/>
      <c r="E51" s="71">
        <v>12072598</v>
      </c>
      <c r="F51" s="84"/>
      <c r="G51" s="22">
        <v>0</v>
      </c>
      <c r="H51" s="84"/>
      <c r="I51" s="22">
        <v>0</v>
      </c>
    </row>
    <row r="52" spans="1:9" s="10" customFormat="1" ht="19.5" customHeight="1">
      <c r="A52" s="8" t="s">
        <v>40</v>
      </c>
      <c r="B52" s="16"/>
      <c r="C52" s="71">
        <v>7307398</v>
      </c>
      <c r="D52" s="80"/>
      <c r="E52" s="71">
        <v>5757970</v>
      </c>
      <c r="F52" s="80"/>
      <c r="G52" s="22">
        <v>1657044</v>
      </c>
      <c r="H52" s="80"/>
      <c r="I52" s="22">
        <v>582849</v>
      </c>
    </row>
    <row r="53" spans="1:9" s="10" customFormat="1" ht="19.5" customHeight="1">
      <c r="A53" s="8" t="s">
        <v>41</v>
      </c>
      <c r="B53" s="16"/>
      <c r="C53" s="85">
        <v>3607499</v>
      </c>
      <c r="D53" s="80"/>
      <c r="E53" s="85">
        <v>3656745</v>
      </c>
      <c r="F53" s="80"/>
      <c r="G53" s="85">
        <v>37796</v>
      </c>
      <c r="H53" s="80"/>
      <c r="I53" s="85">
        <v>43301</v>
      </c>
    </row>
    <row r="54" spans="1:9" s="10" customFormat="1" ht="19.5" customHeight="1">
      <c r="A54" s="1" t="s">
        <v>42</v>
      </c>
      <c r="B54" s="16"/>
      <c r="C54" s="19">
        <f>SUM(C40:C53)</f>
        <v>664349409</v>
      </c>
      <c r="D54" s="17"/>
      <c r="E54" s="19">
        <f>SUM(E40:E53)</f>
        <v>678102264</v>
      </c>
      <c r="F54" s="17"/>
      <c r="G54" s="19">
        <f>SUM(G40:G53)</f>
        <v>291625440</v>
      </c>
      <c r="H54" s="17"/>
      <c r="I54" s="19">
        <f>SUM(I40:I53)</f>
        <v>282612182</v>
      </c>
    </row>
    <row r="55" spans="1:9" s="10" customFormat="1" ht="19.5" customHeight="1">
      <c r="A55" s="28"/>
      <c r="B55" s="16"/>
      <c r="C55" s="22"/>
      <c r="D55" s="17"/>
      <c r="E55" s="22"/>
      <c r="F55" s="17"/>
      <c r="G55" s="22"/>
      <c r="H55" s="17"/>
      <c r="I55" s="22"/>
    </row>
    <row r="56" spans="1:9" s="10" customFormat="1" ht="19.5" customHeight="1" thickBot="1">
      <c r="A56" s="1" t="s">
        <v>43</v>
      </c>
      <c r="B56" s="16"/>
      <c r="C56" s="24">
        <f>C25+C54</f>
        <v>863971960</v>
      </c>
      <c r="D56" s="17"/>
      <c r="E56" s="24">
        <f>E25+E54</f>
        <v>887217852</v>
      </c>
      <c r="F56" s="17"/>
      <c r="G56" s="24">
        <f>G25+G54</f>
        <v>315532784</v>
      </c>
      <c r="H56" s="17"/>
      <c r="I56" s="24">
        <f>I25+I54</f>
        <v>306808198</v>
      </c>
    </row>
    <row r="57" spans="1:9" s="10" customFormat="1" ht="19.5" customHeight="1" thickTop="1"/>
    <row r="58" spans="1:9" ht="19.5" customHeight="1">
      <c r="A58" s="2" t="s">
        <v>0</v>
      </c>
      <c r="B58" s="15"/>
      <c r="C58" s="53"/>
      <c r="D58" s="53"/>
      <c r="E58" s="53"/>
      <c r="F58" s="53"/>
      <c r="G58" s="53"/>
      <c r="H58" s="53"/>
      <c r="I58" s="53"/>
    </row>
    <row r="59" spans="1:9" ht="19.5" customHeight="1">
      <c r="A59" s="2" t="s">
        <v>1</v>
      </c>
      <c r="B59" s="15"/>
      <c r="C59" s="53"/>
      <c r="D59" s="53"/>
      <c r="E59" s="53"/>
      <c r="F59" s="53"/>
      <c r="G59" s="53"/>
      <c r="H59" s="53"/>
      <c r="I59" s="53"/>
    </row>
    <row r="60" spans="1:9" ht="19.5" customHeight="1">
      <c r="A60" s="3" t="s">
        <v>2</v>
      </c>
      <c r="B60" s="15"/>
      <c r="C60" s="53"/>
      <c r="D60" s="53"/>
      <c r="E60" s="53"/>
      <c r="F60" s="53"/>
      <c r="G60" s="53"/>
      <c r="H60" s="53"/>
      <c r="I60" s="53"/>
    </row>
    <row r="61" spans="1:9" ht="19.5" customHeight="1">
      <c r="A61" s="61"/>
      <c r="B61" s="10"/>
      <c r="C61" s="53"/>
      <c r="D61" s="53"/>
      <c r="E61" s="53"/>
      <c r="F61" s="53"/>
      <c r="G61" s="53"/>
      <c r="H61" s="4"/>
      <c r="I61" s="5" t="s">
        <v>3</v>
      </c>
    </row>
    <row r="62" spans="1:9" s="10" customFormat="1" ht="19.5" customHeight="1">
      <c r="A62" s="28"/>
      <c r="C62" s="214" t="s">
        <v>4</v>
      </c>
      <c r="D62" s="214"/>
      <c r="E62" s="214"/>
      <c r="F62" s="17"/>
      <c r="G62" s="214" t="s">
        <v>5</v>
      </c>
      <c r="H62" s="214"/>
      <c r="I62" s="214"/>
    </row>
    <row r="63" spans="1:9" s="10" customFormat="1" ht="19.5" customHeight="1">
      <c r="A63" s="56"/>
      <c r="B63" s="57"/>
      <c r="C63" s="216" t="s">
        <v>6</v>
      </c>
      <c r="D63" s="216"/>
      <c r="E63" s="216"/>
      <c r="F63" s="18"/>
      <c r="G63" s="215" t="s">
        <v>7</v>
      </c>
      <c r="H63" s="215"/>
      <c r="I63" s="215"/>
    </row>
    <row r="64" spans="1:9" ht="19.5" customHeight="1">
      <c r="A64" s="62"/>
      <c r="B64" s="57"/>
      <c r="C64" s="32" t="s">
        <v>8</v>
      </c>
      <c r="D64" s="32"/>
      <c r="E64" s="32" t="s">
        <v>9</v>
      </c>
      <c r="F64" s="58"/>
      <c r="G64" s="32" t="s">
        <v>8</v>
      </c>
      <c r="H64" s="32"/>
      <c r="I64" s="32" t="s">
        <v>9</v>
      </c>
    </row>
    <row r="65" spans="1:9" ht="19.5" customHeight="1">
      <c r="A65" s="62"/>
      <c r="B65" s="16" t="s">
        <v>10</v>
      </c>
      <c r="C65" s="59">
        <v>2024</v>
      </c>
      <c r="D65" s="59"/>
      <c r="E65" s="59">
        <v>2023</v>
      </c>
      <c r="F65" s="59"/>
      <c r="G65" s="59">
        <v>2024</v>
      </c>
      <c r="H65" s="59"/>
      <c r="I65" s="59">
        <v>2023</v>
      </c>
    </row>
    <row r="66" spans="1:9" ht="19.5" customHeight="1">
      <c r="A66" s="3" t="s">
        <v>44</v>
      </c>
      <c r="B66" s="16"/>
      <c r="C66" s="6" t="s">
        <v>12</v>
      </c>
      <c r="D66"/>
      <c r="E66" s="6"/>
      <c r="F66" s="51"/>
      <c r="G66" s="6" t="s">
        <v>12</v>
      </c>
      <c r="H66"/>
      <c r="I66" s="6"/>
    </row>
    <row r="67" spans="1:9" ht="19.5" customHeight="1">
      <c r="A67" s="3"/>
      <c r="B67" s="16"/>
      <c r="C67" s="59"/>
      <c r="D67" s="60"/>
      <c r="E67" s="59"/>
      <c r="F67" s="60"/>
      <c r="G67" s="59"/>
      <c r="H67" s="60"/>
      <c r="I67" s="59"/>
    </row>
    <row r="68" spans="1:9" s="10" customFormat="1" ht="19.5" customHeight="1">
      <c r="A68" s="7" t="s">
        <v>45</v>
      </c>
      <c r="B68" s="57"/>
      <c r="C68" s="53"/>
      <c r="D68" s="53"/>
      <c r="E68" s="53"/>
      <c r="F68" s="53"/>
      <c r="G68" s="53"/>
      <c r="H68" s="53"/>
      <c r="I68" s="53"/>
    </row>
    <row r="69" spans="1:9" s="10" customFormat="1" ht="19.5" customHeight="1">
      <c r="A69" s="8" t="s">
        <v>46</v>
      </c>
      <c r="B69" s="16"/>
      <c r="C69" s="53"/>
      <c r="D69" s="53"/>
      <c r="E69" s="53"/>
      <c r="F69" s="53"/>
      <c r="G69" s="53"/>
      <c r="H69" s="53"/>
      <c r="I69" s="53"/>
    </row>
    <row r="70" spans="1:9" s="10" customFormat="1" ht="19.5" customHeight="1">
      <c r="A70" s="8" t="s">
        <v>47</v>
      </c>
      <c r="B70" s="16"/>
      <c r="C70" s="71">
        <v>75545416</v>
      </c>
      <c r="D70" s="80"/>
      <c r="E70" s="71">
        <v>86426945</v>
      </c>
      <c r="F70" s="80"/>
      <c r="G70" s="22">
        <v>0</v>
      </c>
      <c r="H70" s="80"/>
      <c r="I70" s="22">
        <v>0</v>
      </c>
    </row>
    <row r="71" spans="1:9" s="10" customFormat="1" ht="19.5" customHeight="1">
      <c r="A71" s="8" t="s">
        <v>48</v>
      </c>
      <c r="B71" s="16"/>
      <c r="C71" s="71">
        <v>59855301</v>
      </c>
      <c r="D71" s="80"/>
      <c r="E71" s="71">
        <v>58310380</v>
      </c>
      <c r="F71" s="80"/>
      <c r="G71" s="80">
        <v>28625907</v>
      </c>
      <c r="H71" s="80"/>
      <c r="I71" s="80">
        <v>29479001</v>
      </c>
    </row>
    <row r="72" spans="1:9" s="10" customFormat="1" ht="19.5" customHeight="1">
      <c r="A72" s="8" t="s">
        <v>49</v>
      </c>
      <c r="B72" s="16"/>
      <c r="C72" s="71">
        <v>31678560</v>
      </c>
      <c r="D72" s="80"/>
      <c r="E72" s="71">
        <v>36527046</v>
      </c>
      <c r="F72" s="80"/>
      <c r="G72" s="80">
        <v>828376</v>
      </c>
      <c r="H72" s="80"/>
      <c r="I72" s="80">
        <v>1069355</v>
      </c>
    </row>
    <row r="73" spans="1:9" s="10" customFormat="1" ht="19.5" customHeight="1">
      <c r="A73" s="8" t="s">
        <v>50</v>
      </c>
      <c r="C73" s="71">
        <v>13709412</v>
      </c>
      <c r="D73" s="80"/>
      <c r="E73" s="71">
        <v>11845175</v>
      </c>
      <c r="F73" s="80"/>
      <c r="G73" s="80">
        <v>642781</v>
      </c>
      <c r="H73" s="80"/>
      <c r="I73" s="80">
        <v>291056</v>
      </c>
    </row>
    <row r="74" spans="1:9" s="10" customFormat="1" ht="19.5" customHeight="1">
      <c r="A74" s="8" t="s">
        <v>51</v>
      </c>
      <c r="B74" s="16">
        <v>12</v>
      </c>
      <c r="C74" s="22">
        <v>36670058</v>
      </c>
      <c r="D74" s="71"/>
      <c r="E74" s="22">
        <v>27181180</v>
      </c>
      <c r="F74" s="71"/>
      <c r="G74" s="22">
        <v>471159</v>
      </c>
      <c r="H74" s="71"/>
      <c r="I74" s="22">
        <v>907602</v>
      </c>
    </row>
    <row r="75" spans="1:9" s="10" customFormat="1" ht="19.5" customHeight="1">
      <c r="A75" s="8" t="s">
        <v>52</v>
      </c>
      <c r="B75" s="16"/>
      <c r="C75" s="71">
        <v>5112749</v>
      </c>
      <c r="D75" s="71"/>
      <c r="E75" s="71">
        <v>5318603</v>
      </c>
      <c r="F75" s="71"/>
      <c r="G75" s="86">
        <v>125888</v>
      </c>
      <c r="H75" s="71"/>
      <c r="I75" s="86">
        <v>166175</v>
      </c>
    </row>
    <row r="76" spans="1:9" s="10" customFormat="1" ht="19.5" customHeight="1">
      <c r="A76" s="8" t="s">
        <v>53</v>
      </c>
      <c r="B76" s="16">
        <v>12</v>
      </c>
      <c r="C76" s="22">
        <v>30105000</v>
      </c>
      <c r="D76" s="71"/>
      <c r="E76" s="22">
        <v>20832600</v>
      </c>
      <c r="F76" s="71"/>
      <c r="G76" s="22">
        <v>10660000</v>
      </c>
      <c r="H76" s="71"/>
      <c r="I76" s="22">
        <v>16832600</v>
      </c>
    </row>
    <row r="77" spans="1:9" s="10" customFormat="1" ht="19.5" customHeight="1">
      <c r="A77" s="8" t="s">
        <v>54</v>
      </c>
      <c r="B77" s="16">
        <v>3</v>
      </c>
      <c r="C77" s="71">
        <v>467804</v>
      </c>
      <c r="D77" s="72"/>
      <c r="E77" s="71">
        <v>256608</v>
      </c>
      <c r="F77" s="71"/>
      <c r="G77" s="22">
        <v>20750268</v>
      </c>
      <c r="H77" s="71"/>
      <c r="I77" s="22">
        <v>9490268</v>
      </c>
    </row>
    <row r="78" spans="1:9" s="10" customFormat="1" ht="19.5" customHeight="1">
      <c r="A78" s="8" t="s">
        <v>55</v>
      </c>
      <c r="C78" s="71">
        <v>2236848</v>
      </c>
      <c r="D78" s="80"/>
      <c r="E78" s="71">
        <v>1616371</v>
      </c>
      <c r="F78" s="80"/>
      <c r="G78" s="22">
        <v>0</v>
      </c>
      <c r="H78" s="72"/>
      <c r="I78" s="22">
        <v>0</v>
      </c>
    </row>
    <row r="79" spans="1:9" s="10" customFormat="1" ht="19.5" customHeight="1">
      <c r="A79" s="8" t="s">
        <v>56</v>
      </c>
      <c r="B79" s="16">
        <v>12</v>
      </c>
      <c r="C79" s="22">
        <v>1075487</v>
      </c>
      <c r="D79" s="71"/>
      <c r="E79" s="22">
        <v>208657</v>
      </c>
      <c r="F79" s="71"/>
      <c r="G79" s="22">
        <v>0</v>
      </c>
      <c r="H79" s="71"/>
      <c r="I79" s="22">
        <v>2079</v>
      </c>
    </row>
    <row r="80" spans="1:9" s="10" customFormat="1" ht="19.5" customHeight="1">
      <c r="A80" s="8" t="s">
        <v>57</v>
      </c>
      <c r="B80" s="16"/>
      <c r="C80" s="22">
        <v>8650902</v>
      </c>
      <c r="D80" s="71"/>
      <c r="E80" s="22">
        <v>10939653</v>
      </c>
      <c r="F80" s="71"/>
      <c r="G80" s="22">
        <v>1395801</v>
      </c>
      <c r="H80" s="71"/>
      <c r="I80" s="22">
        <v>1601919</v>
      </c>
    </row>
    <row r="81" spans="1:9" s="10" customFormat="1" ht="19.5" customHeight="1">
      <c r="A81" s="1" t="s">
        <v>58</v>
      </c>
      <c r="B81" s="16"/>
      <c r="C81" s="23">
        <f>SUM(C70:C80)</f>
        <v>265107537</v>
      </c>
      <c r="D81" s="17"/>
      <c r="E81" s="23">
        <f>SUM(E70:E80)</f>
        <v>259463218</v>
      </c>
      <c r="F81" s="17"/>
      <c r="G81" s="23">
        <f>SUM(G70:G80)</f>
        <v>63500180</v>
      </c>
      <c r="H81" s="17"/>
      <c r="I81" s="23">
        <f>SUM(I70:I80)</f>
        <v>59840055</v>
      </c>
    </row>
    <row r="82" spans="1:9" s="10" customFormat="1" ht="19.5" customHeight="1">
      <c r="A82" s="56"/>
      <c r="B82" s="16"/>
      <c r="C82" s="53"/>
      <c r="D82" s="53"/>
      <c r="E82" s="53"/>
      <c r="F82" s="53"/>
      <c r="G82" s="53"/>
      <c r="H82" s="53"/>
      <c r="I82" s="53"/>
    </row>
    <row r="83" spans="1:9" s="10" customFormat="1" ht="19.5" customHeight="1">
      <c r="A83" s="7" t="s">
        <v>59</v>
      </c>
      <c r="B83" s="16"/>
      <c r="C83" s="53"/>
      <c r="D83" s="53"/>
      <c r="E83" s="53"/>
      <c r="F83" s="53"/>
      <c r="G83" s="53"/>
      <c r="H83" s="53"/>
      <c r="I83" s="53"/>
    </row>
    <row r="84" spans="1:9" s="10" customFormat="1" ht="19.5" customHeight="1">
      <c r="A84" s="8" t="s">
        <v>60</v>
      </c>
      <c r="B84" s="16">
        <v>12</v>
      </c>
      <c r="C84" s="71">
        <v>89166847</v>
      </c>
      <c r="D84" s="80"/>
      <c r="E84" s="71">
        <v>104443136</v>
      </c>
      <c r="F84" s="80"/>
      <c r="G84" s="22">
        <v>0</v>
      </c>
      <c r="H84" s="80"/>
      <c r="I84" s="80">
        <v>492469</v>
      </c>
    </row>
    <row r="85" spans="1:9" s="10" customFormat="1" ht="19.5" customHeight="1">
      <c r="A85" s="8" t="s">
        <v>61</v>
      </c>
      <c r="B85" s="16"/>
      <c r="C85" s="22">
        <v>29093606</v>
      </c>
      <c r="D85" s="71"/>
      <c r="E85" s="22">
        <v>30045018</v>
      </c>
      <c r="F85" s="71"/>
      <c r="G85" s="71">
        <v>311055</v>
      </c>
      <c r="H85" s="71"/>
      <c r="I85" s="71">
        <v>332705</v>
      </c>
    </row>
    <row r="86" spans="1:9" s="10" customFormat="1" ht="19.5" customHeight="1">
      <c r="A86" s="8" t="s">
        <v>62</v>
      </c>
      <c r="B86" s="16" t="s">
        <v>338</v>
      </c>
      <c r="C86" s="71">
        <v>166977200</v>
      </c>
      <c r="D86" s="80"/>
      <c r="E86" s="71">
        <v>182297200</v>
      </c>
      <c r="F86" s="80"/>
      <c r="G86" s="80">
        <v>96672200</v>
      </c>
      <c r="H86" s="80"/>
      <c r="I86" s="80">
        <v>92547200</v>
      </c>
    </row>
    <row r="87" spans="1:9" s="10" customFormat="1" ht="19.5" customHeight="1">
      <c r="A87" s="8" t="s">
        <v>63</v>
      </c>
      <c r="B87" s="16"/>
      <c r="C87" s="71">
        <v>15280449</v>
      </c>
      <c r="D87" s="80"/>
      <c r="E87" s="71">
        <v>14880664</v>
      </c>
      <c r="F87" s="80"/>
      <c r="G87" s="22">
        <v>0</v>
      </c>
      <c r="H87" s="80"/>
      <c r="I87" s="22">
        <v>0</v>
      </c>
    </row>
    <row r="88" spans="1:9" s="10" customFormat="1" ht="19.5" customHeight="1">
      <c r="A88" s="8" t="s">
        <v>64</v>
      </c>
      <c r="B88" s="16"/>
      <c r="C88" s="71">
        <v>9651686</v>
      </c>
      <c r="D88" s="81"/>
      <c r="E88" s="71">
        <v>9316347</v>
      </c>
      <c r="F88" s="81"/>
      <c r="G88" s="81">
        <v>2665605</v>
      </c>
      <c r="H88" s="81"/>
      <c r="I88" s="81">
        <v>2558832</v>
      </c>
    </row>
    <row r="89" spans="1:9" s="10" customFormat="1" ht="19.5" customHeight="1">
      <c r="A89" s="8" t="s">
        <v>65</v>
      </c>
      <c r="B89" s="16"/>
      <c r="C89" s="71">
        <v>1212993</v>
      </c>
      <c r="D89" s="81"/>
      <c r="E89" s="71">
        <v>1476414</v>
      </c>
      <c r="F89" s="81"/>
      <c r="G89" s="22">
        <v>0</v>
      </c>
      <c r="H89" s="81"/>
      <c r="I89" s="22">
        <v>0</v>
      </c>
    </row>
    <row r="90" spans="1:9" s="10" customFormat="1" ht="19.5" customHeight="1">
      <c r="A90" s="11" t="s">
        <v>66</v>
      </c>
      <c r="B90" s="16">
        <v>12</v>
      </c>
      <c r="C90" s="71">
        <v>421866</v>
      </c>
      <c r="D90" s="80"/>
      <c r="E90" s="22">
        <v>262760</v>
      </c>
      <c r="F90" s="80"/>
      <c r="G90" s="22">
        <v>0</v>
      </c>
      <c r="H90" s="80"/>
      <c r="I90" s="22">
        <v>0</v>
      </c>
    </row>
    <row r="91" spans="1:9" s="10" customFormat="1" ht="19.5" customHeight="1">
      <c r="A91" s="1" t="s">
        <v>67</v>
      </c>
      <c r="B91" s="16"/>
      <c r="C91" s="23">
        <f>SUM(C84:C90)</f>
        <v>311804647</v>
      </c>
      <c r="D91" s="17"/>
      <c r="E91" s="23">
        <f>SUM(E84:E90)</f>
        <v>342721539</v>
      </c>
      <c r="F91" s="17"/>
      <c r="G91" s="23">
        <f>SUM(G84:G90)</f>
        <v>99648860</v>
      </c>
      <c r="H91" s="17"/>
      <c r="I91" s="23">
        <f>SUM(I84:I90)</f>
        <v>95931206</v>
      </c>
    </row>
    <row r="92" spans="1:9" s="10" customFormat="1" ht="19.5" customHeight="1">
      <c r="A92" s="28"/>
      <c r="B92" s="16"/>
      <c r="C92" s="18"/>
      <c r="D92" s="18"/>
      <c r="E92" s="18"/>
      <c r="F92" s="18"/>
      <c r="G92" s="18"/>
      <c r="H92" s="18"/>
      <c r="I92" s="18"/>
    </row>
    <row r="93" spans="1:9" s="10" customFormat="1" ht="19.5" customHeight="1">
      <c r="A93" s="1" t="s">
        <v>68</v>
      </c>
      <c r="B93" s="16"/>
      <c r="C93" s="19">
        <f>C81+C91</f>
        <v>576912184</v>
      </c>
      <c r="D93" s="17"/>
      <c r="E93" s="19">
        <f>E81+E91</f>
        <v>602184757</v>
      </c>
      <c r="F93" s="17"/>
      <c r="G93" s="19">
        <f>G81+G91</f>
        <v>163149040</v>
      </c>
      <c r="H93" s="17"/>
      <c r="I93" s="19">
        <f>I81+I91</f>
        <v>155771261</v>
      </c>
    </row>
    <row r="94" spans="1:9" s="10" customFormat="1" ht="19.5" customHeight="1">
      <c r="A94" s="28"/>
      <c r="B94" s="16"/>
      <c r="C94" s="18"/>
      <c r="D94" s="17"/>
      <c r="E94" s="18"/>
      <c r="F94" s="17"/>
      <c r="G94" s="18"/>
      <c r="H94" s="17"/>
      <c r="I94" s="18"/>
    </row>
    <row r="95" spans="1:9" ht="19.5" customHeight="1">
      <c r="A95" s="2" t="s">
        <v>0</v>
      </c>
      <c r="B95" s="10"/>
      <c r="C95" s="53"/>
      <c r="D95" s="53"/>
      <c r="E95" s="53"/>
      <c r="F95" s="53"/>
      <c r="G95" s="53"/>
      <c r="H95" s="53"/>
      <c r="I95" s="53"/>
    </row>
    <row r="96" spans="1:9" ht="19.5" customHeight="1">
      <c r="A96" s="2" t="s">
        <v>1</v>
      </c>
      <c r="B96" s="10"/>
      <c r="C96" s="53"/>
      <c r="D96" s="53"/>
      <c r="E96" s="53"/>
      <c r="F96" s="53"/>
      <c r="G96" s="53"/>
      <c r="H96" s="53"/>
      <c r="I96" s="53"/>
    </row>
    <row r="97" spans="1:9" ht="19.5" customHeight="1">
      <c r="A97" s="3" t="s">
        <v>2</v>
      </c>
      <c r="B97" s="10"/>
      <c r="C97" s="53"/>
      <c r="D97" s="53"/>
      <c r="E97" s="53"/>
      <c r="F97" s="53"/>
      <c r="G97" s="53"/>
      <c r="H97" s="53"/>
      <c r="I97" s="53"/>
    </row>
    <row r="98" spans="1:9" ht="19.5" customHeight="1">
      <c r="A98" s="61"/>
      <c r="B98" s="10"/>
      <c r="C98" s="53"/>
      <c r="D98" s="53"/>
      <c r="E98" s="53"/>
      <c r="F98" s="53"/>
      <c r="G98" s="53"/>
      <c r="H98" s="4"/>
      <c r="I98" s="5" t="s">
        <v>3</v>
      </c>
    </row>
    <row r="99" spans="1:9" s="10" customFormat="1" ht="19.5" customHeight="1">
      <c r="A99" s="28"/>
      <c r="C99" s="214" t="s">
        <v>4</v>
      </c>
      <c r="D99" s="214"/>
      <c r="E99" s="214"/>
      <c r="F99" s="17"/>
      <c r="G99" s="214" t="s">
        <v>5</v>
      </c>
      <c r="H99" s="214"/>
      <c r="I99" s="214"/>
    </row>
    <row r="100" spans="1:9" s="10" customFormat="1" ht="19.5" customHeight="1">
      <c r="A100" s="56"/>
      <c r="B100" s="57"/>
      <c r="C100" s="216" t="s">
        <v>6</v>
      </c>
      <c r="D100" s="216"/>
      <c r="E100" s="216"/>
      <c r="F100" s="18"/>
      <c r="G100" s="215" t="s">
        <v>7</v>
      </c>
      <c r="H100" s="215"/>
      <c r="I100" s="215"/>
    </row>
    <row r="101" spans="1:9" ht="19.5" customHeight="1">
      <c r="A101" s="62"/>
      <c r="B101" s="57"/>
      <c r="C101" s="32" t="s">
        <v>8</v>
      </c>
      <c r="D101" s="32"/>
      <c r="E101" s="32" t="s">
        <v>9</v>
      </c>
      <c r="F101" s="58"/>
      <c r="G101" s="32" t="s">
        <v>8</v>
      </c>
      <c r="H101" s="32"/>
      <c r="I101" s="32" t="s">
        <v>9</v>
      </c>
    </row>
    <row r="102" spans="1:9" ht="19.5" customHeight="1">
      <c r="A102" s="62"/>
      <c r="B102" s="16"/>
      <c r="C102" s="59">
        <v>2024</v>
      </c>
      <c r="D102" s="59"/>
      <c r="E102" s="59">
        <v>2023</v>
      </c>
      <c r="F102" s="59"/>
      <c r="G102" s="59">
        <v>2024</v>
      </c>
      <c r="H102" s="59"/>
      <c r="I102" s="59">
        <v>2023</v>
      </c>
    </row>
    <row r="103" spans="1:9" ht="19.5" customHeight="1">
      <c r="A103" s="3" t="s">
        <v>69</v>
      </c>
      <c r="B103" s="16"/>
      <c r="C103" s="6" t="s">
        <v>12</v>
      </c>
      <c r="D103"/>
      <c r="E103" s="6"/>
      <c r="F103" s="51"/>
      <c r="G103" s="6" t="s">
        <v>12</v>
      </c>
      <c r="H103"/>
      <c r="I103" s="6"/>
    </row>
    <row r="104" spans="1:9" ht="19.5" customHeight="1">
      <c r="A104" s="3" t="s">
        <v>70</v>
      </c>
      <c r="B104" s="16"/>
      <c r="C104" s="59"/>
      <c r="D104" s="60"/>
      <c r="E104" s="59"/>
      <c r="F104" s="60"/>
      <c r="G104" s="59"/>
      <c r="H104" s="60"/>
      <c r="I104" s="59"/>
    </row>
    <row r="105" spans="1:9" ht="19.5" customHeight="1">
      <c r="A105" s="7" t="s">
        <v>71</v>
      </c>
      <c r="B105" s="16"/>
      <c r="C105" s="53"/>
      <c r="D105" s="53"/>
      <c r="E105" s="53"/>
      <c r="F105" s="53"/>
      <c r="G105" s="53"/>
      <c r="H105" s="53"/>
      <c r="I105" s="53"/>
    </row>
    <row r="106" spans="1:9" ht="19.5" customHeight="1">
      <c r="A106" s="8" t="s">
        <v>72</v>
      </c>
      <c r="B106" s="16"/>
      <c r="C106" s="53"/>
      <c r="D106" s="53"/>
      <c r="E106" s="53"/>
      <c r="F106" s="53"/>
      <c r="G106" s="53"/>
      <c r="H106" s="53"/>
      <c r="I106" s="53"/>
    </row>
    <row r="107" spans="1:9" ht="19.5" customHeight="1">
      <c r="A107" s="8" t="s">
        <v>73</v>
      </c>
      <c r="B107" s="16"/>
      <c r="C107" s="53"/>
      <c r="D107" s="53"/>
      <c r="E107" s="53"/>
      <c r="F107" s="53"/>
      <c r="G107" s="53"/>
      <c r="H107" s="53"/>
      <c r="I107" s="53"/>
    </row>
    <row r="108" spans="1:9" ht="19.5" customHeight="1" thickBot="1">
      <c r="A108" s="8" t="s">
        <v>74</v>
      </c>
      <c r="B108" s="16"/>
      <c r="C108" s="87">
        <v>9093857</v>
      </c>
      <c r="D108" s="53"/>
      <c r="E108" s="87">
        <v>9093857</v>
      </c>
      <c r="F108" s="53"/>
      <c r="G108" s="63">
        <v>9093857</v>
      </c>
      <c r="H108" s="53"/>
      <c r="I108" s="63">
        <v>9093857</v>
      </c>
    </row>
    <row r="109" spans="1:9" ht="19.5" customHeight="1" thickTop="1">
      <c r="A109" s="8" t="s">
        <v>75</v>
      </c>
      <c r="B109" s="16"/>
      <c r="C109" s="88"/>
      <c r="D109" s="53"/>
      <c r="E109" s="88"/>
      <c r="F109" s="53"/>
      <c r="G109" s="64"/>
      <c r="H109" s="53"/>
      <c r="I109" s="64"/>
    </row>
    <row r="110" spans="1:9" ht="19.5" customHeight="1">
      <c r="A110" s="8" t="s">
        <v>74</v>
      </c>
      <c r="B110" s="16"/>
      <c r="C110" s="30">
        <v>8413569</v>
      </c>
      <c r="D110" s="53"/>
      <c r="E110" s="30">
        <v>8413569</v>
      </c>
      <c r="F110" s="53"/>
      <c r="G110" s="30">
        <v>8413569</v>
      </c>
      <c r="H110" s="53"/>
      <c r="I110" s="53">
        <v>8413569</v>
      </c>
    </row>
    <row r="111" spans="1:9" ht="19.5" customHeight="1">
      <c r="A111" s="8" t="s">
        <v>76</v>
      </c>
      <c r="B111" s="16"/>
      <c r="C111" s="64"/>
      <c r="D111" s="64"/>
      <c r="E111" s="64"/>
      <c r="F111" s="64"/>
      <c r="G111" s="64"/>
      <c r="H111" s="64"/>
      <c r="I111" s="64"/>
    </row>
    <row r="112" spans="1:9" ht="19.5" customHeight="1">
      <c r="A112" s="8" t="s">
        <v>77</v>
      </c>
      <c r="B112" s="16"/>
      <c r="C112" s="30">
        <v>56004025</v>
      </c>
      <c r="D112" s="53"/>
      <c r="E112" s="30">
        <v>56004025</v>
      </c>
      <c r="F112" s="53"/>
      <c r="G112" s="54">
        <v>55113998</v>
      </c>
      <c r="H112" s="53"/>
      <c r="I112" s="54">
        <v>55113998</v>
      </c>
    </row>
    <row r="113" spans="1:9" ht="19.5" customHeight="1">
      <c r="A113" s="8" t="s">
        <v>78</v>
      </c>
      <c r="B113" s="16"/>
      <c r="C113" s="30"/>
      <c r="D113" s="53"/>
      <c r="E113" s="30"/>
      <c r="F113" s="53"/>
      <c r="G113" s="54"/>
      <c r="H113" s="53"/>
      <c r="I113" s="54"/>
    </row>
    <row r="114" spans="1:9" ht="19.5" customHeight="1">
      <c r="A114" s="8" t="s">
        <v>79</v>
      </c>
      <c r="B114" s="16"/>
      <c r="C114" s="30">
        <v>5219177</v>
      </c>
      <c r="D114" s="53"/>
      <c r="E114" s="30">
        <v>5212858</v>
      </c>
      <c r="F114" s="53"/>
      <c r="G114" s="27">
        <v>0</v>
      </c>
      <c r="H114" s="53"/>
      <c r="I114" s="27">
        <v>0</v>
      </c>
    </row>
    <row r="115" spans="1:9" ht="19.5" customHeight="1">
      <c r="A115" s="8" t="s">
        <v>80</v>
      </c>
      <c r="B115" s="16"/>
      <c r="C115" s="53">
        <v>-9917</v>
      </c>
      <c r="D115" s="53"/>
      <c r="E115" s="27">
        <v>-9917</v>
      </c>
      <c r="F115" s="53"/>
      <c r="G115" s="30">
        <v>490423</v>
      </c>
      <c r="H115" s="53"/>
      <c r="I115" s="54">
        <v>490423</v>
      </c>
    </row>
    <row r="116" spans="1:9" ht="19.5" customHeight="1">
      <c r="A116" s="8" t="s">
        <v>81</v>
      </c>
      <c r="B116" s="16"/>
      <c r="C116" s="30">
        <v>3621945</v>
      </c>
      <c r="D116" s="53"/>
      <c r="E116" s="30">
        <v>3621945</v>
      </c>
      <c r="F116" s="53"/>
      <c r="G116" s="54">
        <v>3470021</v>
      </c>
      <c r="H116" s="53"/>
      <c r="I116" s="54">
        <v>3470021</v>
      </c>
    </row>
    <row r="117" spans="1:9" ht="19.5" customHeight="1">
      <c r="A117" s="8" t="s">
        <v>82</v>
      </c>
      <c r="B117" s="16"/>
      <c r="C117" s="53"/>
      <c r="D117" s="53"/>
      <c r="E117" s="53"/>
      <c r="F117" s="53"/>
      <c r="G117" s="53"/>
      <c r="H117" s="53"/>
      <c r="I117" s="53"/>
    </row>
    <row r="118" spans="1:9" ht="19.5" customHeight="1">
      <c r="A118" s="8" t="s">
        <v>83</v>
      </c>
      <c r="B118" s="16"/>
      <c r="C118" s="30"/>
      <c r="D118" s="53"/>
      <c r="E118" s="53"/>
      <c r="F118" s="53"/>
      <c r="G118" s="53"/>
      <c r="H118" s="53"/>
      <c r="I118" s="53"/>
    </row>
    <row r="119" spans="1:9" ht="19.5" customHeight="1">
      <c r="A119" s="8" t="s">
        <v>84</v>
      </c>
      <c r="B119" s="16"/>
      <c r="C119" s="30">
        <v>929166</v>
      </c>
      <c r="D119" s="53"/>
      <c r="E119" s="30">
        <v>929166</v>
      </c>
      <c r="F119" s="53"/>
      <c r="G119" s="30">
        <v>929166</v>
      </c>
      <c r="H119" s="53"/>
      <c r="I119" s="30">
        <v>929166</v>
      </c>
    </row>
    <row r="120" spans="1:9" ht="19.5" customHeight="1">
      <c r="A120" s="8" t="s">
        <v>85</v>
      </c>
      <c r="B120" s="16"/>
      <c r="C120" s="30">
        <v>3666565</v>
      </c>
      <c r="D120" s="53"/>
      <c r="E120" s="30">
        <v>3666565</v>
      </c>
      <c r="F120" s="53"/>
      <c r="G120" s="30">
        <v>3666565</v>
      </c>
      <c r="H120" s="53"/>
      <c r="I120" s="30">
        <v>3666565</v>
      </c>
    </row>
    <row r="121" spans="1:9" ht="19.5" customHeight="1">
      <c r="A121" s="8" t="s">
        <v>86</v>
      </c>
      <c r="B121" s="16"/>
      <c r="C121" s="30">
        <v>132169457</v>
      </c>
      <c r="D121" s="64"/>
      <c r="E121" s="30">
        <v>118690135</v>
      </c>
      <c r="F121" s="64"/>
      <c r="G121" s="64">
        <v>47043150</v>
      </c>
      <c r="H121" s="64"/>
      <c r="I121" s="64">
        <v>45651693</v>
      </c>
    </row>
    <row r="122" spans="1:9" ht="19.5" customHeight="1">
      <c r="A122" s="8" t="s">
        <v>87</v>
      </c>
      <c r="B122" s="16"/>
      <c r="C122" s="30">
        <v>-8290076</v>
      </c>
      <c r="D122" s="64"/>
      <c r="E122" s="30">
        <v>-8287164</v>
      </c>
      <c r="F122" s="64"/>
      <c r="G122" s="27">
        <v>-3666565</v>
      </c>
      <c r="H122" s="64"/>
      <c r="I122" s="27">
        <v>-3666565</v>
      </c>
    </row>
    <row r="123" spans="1:9" s="66" customFormat="1" ht="19.5" customHeight="1">
      <c r="A123" s="8" t="s">
        <v>88</v>
      </c>
      <c r="B123" s="16"/>
      <c r="C123" s="79">
        <v>26932000</v>
      </c>
      <c r="D123" s="79"/>
      <c r="E123" s="79">
        <v>26932000</v>
      </c>
      <c r="F123" s="79"/>
      <c r="G123" s="79">
        <v>26932000</v>
      </c>
      <c r="H123" s="79"/>
      <c r="I123" s="79">
        <v>26932000</v>
      </c>
    </row>
    <row r="124" spans="1:9" ht="19.5" customHeight="1">
      <c r="A124" s="8" t="s">
        <v>89</v>
      </c>
      <c r="B124" s="16"/>
      <c r="C124" s="26">
        <v>13662880</v>
      </c>
      <c r="D124" s="54"/>
      <c r="E124" s="26">
        <v>24243052</v>
      </c>
      <c r="F124" s="54"/>
      <c r="G124" s="65">
        <v>9991417</v>
      </c>
      <c r="H124" s="54"/>
      <c r="I124" s="65">
        <v>10036067</v>
      </c>
    </row>
    <row r="125" spans="1:9" s="66" customFormat="1" ht="19.5" customHeight="1">
      <c r="A125" s="1" t="s">
        <v>90</v>
      </c>
      <c r="B125" s="14"/>
      <c r="C125" s="25">
        <f>SUM(C110:C124)</f>
        <v>242318791</v>
      </c>
      <c r="D125" s="17"/>
      <c r="E125" s="25">
        <f>SUM(E110:E124)</f>
        <v>239416234</v>
      </c>
      <c r="F125" s="17"/>
      <c r="G125" s="25">
        <f>SUM(G110:G124)</f>
        <v>152383744</v>
      </c>
      <c r="H125" s="17"/>
      <c r="I125" s="25">
        <f>SUM(I110:I124)</f>
        <v>151036937</v>
      </c>
    </row>
    <row r="126" spans="1:9" ht="19.5" customHeight="1">
      <c r="A126" s="8" t="s">
        <v>91</v>
      </c>
      <c r="B126" s="16"/>
      <c r="C126" s="67">
        <v>44740985</v>
      </c>
      <c r="D126" s="53"/>
      <c r="E126" s="67">
        <v>45616861</v>
      </c>
      <c r="F126" s="53"/>
      <c r="G126" s="34">
        <v>0</v>
      </c>
      <c r="H126" s="31"/>
      <c r="I126" s="34">
        <v>0</v>
      </c>
    </row>
    <row r="127" spans="1:9" ht="19.5" customHeight="1">
      <c r="A127" s="1" t="s">
        <v>92</v>
      </c>
      <c r="B127" s="16"/>
      <c r="C127" s="19">
        <f>SUM(C125:C126)</f>
        <v>287059776</v>
      </c>
      <c r="D127" s="17"/>
      <c r="E127" s="19">
        <f>SUM(E125:E126)</f>
        <v>285033095</v>
      </c>
      <c r="F127" s="17"/>
      <c r="G127" s="19">
        <f>SUM(G125:G126)</f>
        <v>152383744</v>
      </c>
      <c r="H127" s="17"/>
      <c r="I127" s="19">
        <f>SUM(I125:I126)</f>
        <v>151036937</v>
      </c>
    </row>
    <row r="128" spans="1:9" ht="19.5" customHeight="1">
      <c r="A128" s="55"/>
      <c r="B128" s="16"/>
      <c r="C128" s="18"/>
      <c r="D128" s="17"/>
      <c r="E128" s="18"/>
      <c r="F128" s="17"/>
      <c r="G128" s="18"/>
      <c r="H128" s="17"/>
      <c r="I128" s="18"/>
    </row>
    <row r="129" spans="1:9" ht="19.5" customHeight="1" thickBot="1">
      <c r="A129" s="1" t="s">
        <v>93</v>
      </c>
      <c r="B129" s="16"/>
      <c r="C129" s="24">
        <f>C93+C127</f>
        <v>863971960</v>
      </c>
      <c r="D129" s="17"/>
      <c r="E129" s="24">
        <f>E93+E127</f>
        <v>887217852</v>
      </c>
      <c r="F129" s="17"/>
      <c r="G129" s="24">
        <f>G93+G127</f>
        <v>315532784</v>
      </c>
      <c r="H129" s="17"/>
      <c r="I129" s="24">
        <f>I93+I127</f>
        <v>306808198</v>
      </c>
    </row>
    <row r="130" spans="1:9" ht="19.5" customHeight="1" thickTop="1">
      <c r="A130" s="55"/>
      <c r="B130" s="16"/>
      <c r="C130" s="18"/>
      <c r="D130" s="17"/>
      <c r="E130" s="18"/>
      <c r="F130" s="17"/>
      <c r="G130" s="18"/>
      <c r="H130" s="17"/>
      <c r="I130" s="18"/>
    </row>
  </sheetData>
  <mergeCells count="16">
    <mergeCell ref="G99:I99"/>
    <mergeCell ref="G100:I100"/>
    <mergeCell ref="C99:E99"/>
    <mergeCell ref="C100:E100"/>
    <mergeCell ref="G5:I5"/>
    <mergeCell ref="G33:I33"/>
    <mergeCell ref="G6:I6"/>
    <mergeCell ref="C5:E5"/>
    <mergeCell ref="C6:E6"/>
    <mergeCell ref="C33:E33"/>
    <mergeCell ref="G34:I34"/>
    <mergeCell ref="G63:I63"/>
    <mergeCell ref="G62:I62"/>
    <mergeCell ref="C34:E34"/>
    <mergeCell ref="C62:E62"/>
    <mergeCell ref="C63:E63"/>
  </mergeCells>
  <pageMargins left="0.7" right="0.7" top="0.48" bottom="0.5" header="0.5" footer="0.5"/>
  <pageSetup paperSize="9" scale="83" firstPageNumber="2" fitToHeight="4" orientation="portrait" useFirstPageNumber="1" r:id="rId1"/>
  <headerFooter>
    <oddFooter>&amp;L The accompanying notes form an integral part of the interim financial statements.
&amp;C&amp;P</oddFooter>
  </headerFooter>
  <rowBreaks count="3" manualBreakCount="3">
    <brk id="28" max="8" man="1"/>
    <brk id="57" max="8" man="1"/>
    <brk id="94" max="8" man="1"/>
  </rowBreaks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714D-10DC-4C84-86EC-15EF7D54D09F}">
  <dimension ref="A1:N209"/>
  <sheetViews>
    <sheetView zoomScale="85" zoomScaleNormal="85" zoomScaleSheetLayoutView="100" zoomScalePageLayoutView="70" workbookViewId="0"/>
  </sheetViews>
  <sheetFormatPr defaultColWidth="9.453125" defaultRowHeight="21.75" customHeight="1"/>
  <cols>
    <col min="1" max="1" width="3.453125" style="95" customWidth="1"/>
    <col min="2" max="2" width="38.81640625" style="95" customWidth="1"/>
    <col min="3" max="3" width="8.81640625" style="36" customWidth="1"/>
    <col min="4" max="4" width="13.1796875" style="92" customWidth="1"/>
    <col min="5" max="5" width="1" style="92" customWidth="1"/>
    <col min="6" max="6" width="13.1796875" style="92" customWidth="1"/>
    <col min="7" max="7" width="1" style="92" customWidth="1"/>
    <col min="8" max="8" width="13.1796875" style="92" customWidth="1"/>
    <col min="9" max="9" width="1" style="92" customWidth="1"/>
    <col min="10" max="10" width="13.1796875" style="92" customWidth="1"/>
    <col min="11" max="16384" width="9.453125" style="33"/>
  </cols>
  <sheetData>
    <row r="1" spans="1:10" ht="21.75" customHeight="1">
      <c r="A1" s="90" t="s">
        <v>0</v>
      </c>
      <c r="B1" s="91"/>
    </row>
    <row r="2" spans="1:10" ht="21.75" customHeight="1">
      <c r="A2" s="90" t="s">
        <v>1</v>
      </c>
      <c r="B2" s="91"/>
    </row>
    <row r="3" spans="1:10" ht="21.75" customHeight="1">
      <c r="A3" s="93" t="s">
        <v>94</v>
      </c>
      <c r="B3" s="94"/>
    </row>
    <row r="4" spans="1:10" ht="18" customHeight="1">
      <c r="H4" s="96"/>
      <c r="I4" s="97"/>
      <c r="J4" s="98" t="s">
        <v>3</v>
      </c>
    </row>
    <row r="5" spans="1:10" ht="21.65" customHeight="1">
      <c r="D5" s="217" t="s">
        <v>4</v>
      </c>
      <c r="E5" s="217"/>
      <c r="F5" s="217"/>
      <c r="G5" s="99"/>
      <c r="H5" s="217" t="s">
        <v>5</v>
      </c>
      <c r="I5" s="217"/>
      <c r="J5" s="217"/>
    </row>
    <row r="6" spans="1:10" ht="21.65" customHeight="1">
      <c r="D6" s="218" t="s">
        <v>6</v>
      </c>
      <c r="E6" s="218"/>
      <c r="F6" s="218"/>
      <c r="G6" s="99"/>
      <c r="H6" s="218" t="s">
        <v>6</v>
      </c>
      <c r="I6" s="218"/>
      <c r="J6" s="218"/>
    </row>
    <row r="7" spans="1:10" ht="21.65" customHeight="1">
      <c r="D7" s="219" t="s">
        <v>95</v>
      </c>
      <c r="E7" s="219"/>
      <c r="F7" s="219"/>
      <c r="G7" s="100"/>
      <c r="H7" s="219" t="s">
        <v>95</v>
      </c>
      <c r="I7" s="219"/>
      <c r="J7" s="219"/>
    </row>
    <row r="8" spans="1:10" ht="21.65" customHeight="1">
      <c r="A8" s="91"/>
      <c r="B8" s="91"/>
      <c r="C8" s="33"/>
      <c r="D8" s="220" t="s">
        <v>8</v>
      </c>
      <c r="E8" s="221"/>
      <c r="F8" s="221"/>
      <c r="G8" s="100"/>
      <c r="H8" s="220" t="s">
        <v>8</v>
      </c>
      <c r="I8" s="221"/>
      <c r="J8" s="221"/>
    </row>
    <row r="9" spans="1:10" ht="21.65" customHeight="1">
      <c r="A9" s="91"/>
      <c r="B9" s="91"/>
      <c r="C9" s="36" t="s">
        <v>10</v>
      </c>
      <c r="D9" s="101">
        <v>2024</v>
      </c>
      <c r="E9" s="102"/>
      <c r="F9" s="101">
        <v>2023</v>
      </c>
      <c r="G9" s="102"/>
      <c r="H9" s="101">
        <v>2024</v>
      </c>
      <c r="I9" s="102"/>
      <c r="J9" s="101">
        <v>2023</v>
      </c>
    </row>
    <row r="10" spans="1:10" ht="21.75" customHeight="1">
      <c r="A10" s="9" t="s">
        <v>96</v>
      </c>
      <c r="B10" s="9"/>
      <c r="D10" s="78"/>
      <c r="E10" s="78"/>
      <c r="F10" s="78"/>
      <c r="G10" s="78"/>
      <c r="H10" s="78"/>
      <c r="I10" s="78"/>
      <c r="J10" s="78"/>
    </row>
    <row r="11" spans="1:10" ht="21.75" customHeight="1">
      <c r="A11" s="95" t="s">
        <v>97</v>
      </c>
      <c r="D11" s="103">
        <v>142703073</v>
      </c>
      <c r="E11" s="78"/>
      <c r="F11" s="103">
        <v>144498164</v>
      </c>
      <c r="G11" s="78"/>
      <c r="H11" s="103">
        <v>5439885</v>
      </c>
      <c r="I11" s="104"/>
      <c r="J11" s="103">
        <v>6419347</v>
      </c>
    </row>
    <row r="12" spans="1:10" ht="21.75" customHeight="1">
      <c r="A12" s="95" t="s">
        <v>98</v>
      </c>
      <c r="D12" s="103">
        <v>533213</v>
      </c>
      <c r="E12" s="78"/>
      <c r="F12" s="103">
        <v>238621</v>
      </c>
      <c r="G12" s="78"/>
      <c r="H12" s="103">
        <v>275676</v>
      </c>
      <c r="I12" s="104"/>
      <c r="J12" s="103">
        <v>161524</v>
      </c>
    </row>
    <row r="13" spans="1:10" ht="21.75" customHeight="1">
      <c r="A13" s="95" t="s">
        <v>99</v>
      </c>
      <c r="D13" s="105">
        <v>35709</v>
      </c>
      <c r="E13" s="78"/>
      <c r="F13" s="105">
        <v>1331922</v>
      </c>
      <c r="G13" s="78"/>
      <c r="H13" s="105">
        <v>0</v>
      </c>
      <c r="I13" s="104"/>
      <c r="J13" s="105">
        <v>0</v>
      </c>
    </row>
    <row r="14" spans="1:10" ht="21.75" customHeight="1">
      <c r="A14" s="95" t="s">
        <v>100</v>
      </c>
      <c r="D14" s="103">
        <v>18314</v>
      </c>
      <c r="E14" s="78"/>
      <c r="F14" s="105">
        <v>0</v>
      </c>
      <c r="G14" s="78"/>
      <c r="H14" s="103">
        <v>192050</v>
      </c>
      <c r="I14" s="104"/>
      <c r="J14" s="103">
        <v>3080679</v>
      </c>
    </row>
    <row r="15" spans="1:10" ht="21.75" customHeight="1">
      <c r="A15" s="95" t="s">
        <v>101</v>
      </c>
      <c r="D15" s="105">
        <v>34251</v>
      </c>
      <c r="E15" s="78"/>
      <c r="F15" s="105">
        <v>209782</v>
      </c>
      <c r="G15" s="104"/>
      <c r="H15" s="105">
        <v>0</v>
      </c>
      <c r="I15" s="104"/>
      <c r="J15" s="105">
        <v>233065</v>
      </c>
    </row>
    <row r="16" spans="1:10" ht="21.75" customHeight="1">
      <c r="A16" s="95" t="s">
        <v>102</v>
      </c>
      <c r="D16" s="103">
        <v>1086973</v>
      </c>
      <c r="E16" s="78"/>
      <c r="F16" s="103">
        <v>885800</v>
      </c>
      <c r="G16" s="78"/>
      <c r="H16" s="103">
        <v>72465</v>
      </c>
      <c r="I16" s="104"/>
      <c r="J16" s="103">
        <v>72731</v>
      </c>
    </row>
    <row r="17" spans="1:10" ht="21.75" customHeight="1">
      <c r="A17" s="91" t="s">
        <v>103</v>
      </c>
      <c r="B17" s="91"/>
      <c r="D17" s="106">
        <f>SUM(D11:D16)</f>
        <v>144411533</v>
      </c>
      <c r="E17" s="41"/>
      <c r="F17" s="106">
        <f>SUM(F11:F16)</f>
        <v>147164289</v>
      </c>
      <c r="G17" s="41"/>
      <c r="H17" s="106">
        <f>SUM(H11:H16)</f>
        <v>5980076</v>
      </c>
      <c r="I17" s="41"/>
      <c r="J17" s="106">
        <f>SUM(J11:J16)</f>
        <v>9967346</v>
      </c>
    </row>
    <row r="18" spans="1:10" ht="10.5" customHeight="1">
      <c r="A18" s="91"/>
      <c r="B18" s="91"/>
      <c r="D18" s="78"/>
      <c r="E18" s="78"/>
      <c r="F18" s="78"/>
      <c r="G18" s="78"/>
      <c r="H18" s="78"/>
      <c r="I18" s="78"/>
      <c r="J18" s="78"/>
    </row>
    <row r="19" spans="1:10" ht="21.75" customHeight="1">
      <c r="A19" s="9" t="s">
        <v>104</v>
      </c>
      <c r="B19" s="9"/>
      <c r="D19" s="78"/>
      <c r="E19" s="78"/>
      <c r="F19" s="78"/>
      <c r="G19" s="78"/>
      <c r="H19" s="78"/>
      <c r="I19" s="78"/>
      <c r="J19" s="78"/>
    </row>
    <row r="20" spans="1:10" ht="21.75" customHeight="1">
      <c r="A20" s="95" t="s">
        <v>105</v>
      </c>
      <c r="D20" s="103">
        <v>120756388</v>
      </c>
      <c r="E20" s="78"/>
      <c r="F20" s="103">
        <v>130029430</v>
      </c>
      <c r="G20" s="104"/>
      <c r="H20" s="103">
        <v>5196798</v>
      </c>
      <c r="I20" s="104"/>
      <c r="J20" s="103">
        <v>6022527</v>
      </c>
    </row>
    <row r="21" spans="1:10" ht="21.75" customHeight="1">
      <c r="A21" s="95" t="s">
        <v>106</v>
      </c>
      <c r="D21" s="103">
        <v>4620571</v>
      </c>
      <c r="E21" s="78"/>
      <c r="F21" s="103">
        <v>4723280</v>
      </c>
      <c r="G21" s="104"/>
      <c r="H21" s="103">
        <v>408245</v>
      </c>
      <c r="I21" s="104"/>
      <c r="J21" s="103">
        <v>236002</v>
      </c>
    </row>
    <row r="22" spans="1:10" ht="21.75" customHeight="1">
      <c r="A22" s="95" t="s">
        <v>107</v>
      </c>
      <c r="D22" s="103">
        <v>8003514</v>
      </c>
      <c r="E22" s="78"/>
      <c r="F22" s="103">
        <v>8266789</v>
      </c>
      <c r="G22" s="104"/>
      <c r="H22" s="103">
        <v>588305</v>
      </c>
      <c r="I22" s="104"/>
      <c r="J22" s="103">
        <v>634161</v>
      </c>
    </row>
    <row r="23" spans="1:10" ht="21.75" customHeight="1">
      <c r="A23" s="95" t="s">
        <v>108</v>
      </c>
      <c r="B23" s="33"/>
      <c r="D23" s="103">
        <v>-733721</v>
      </c>
      <c r="E23" s="78"/>
      <c r="F23" s="103">
        <v>-319364</v>
      </c>
      <c r="G23" s="104"/>
      <c r="H23" s="105">
        <v>0</v>
      </c>
      <c r="I23" s="104"/>
      <c r="J23" s="105">
        <v>0</v>
      </c>
    </row>
    <row r="24" spans="1:10" ht="21.75" customHeight="1">
      <c r="A24" s="95" t="s">
        <v>109</v>
      </c>
      <c r="D24" s="105">
        <v>41930</v>
      </c>
      <c r="E24" s="78"/>
      <c r="F24" s="105">
        <v>-61000</v>
      </c>
      <c r="G24" s="104"/>
      <c r="H24" s="105">
        <v>-25682</v>
      </c>
      <c r="I24" s="104"/>
      <c r="J24" s="105">
        <v>750000</v>
      </c>
    </row>
    <row r="25" spans="1:10" ht="21.75" customHeight="1">
      <c r="A25" s="95" t="s">
        <v>337</v>
      </c>
      <c r="D25" s="105">
        <v>0</v>
      </c>
      <c r="E25" s="78"/>
      <c r="F25" s="105">
        <v>0</v>
      </c>
      <c r="G25" s="104"/>
      <c r="H25" s="105">
        <v>1943026</v>
      </c>
      <c r="I25" s="104"/>
      <c r="J25" s="105">
        <v>0</v>
      </c>
    </row>
    <row r="26" spans="1:10" ht="21.75" customHeight="1">
      <c r="A26" s="95" t="s">
        <v>110</v>
      </c>
      <c r="D26" s="103">
        <v>777878</v>
      </c>
      <c r="E26" s="78"/>
      <c r="F26" s="103">
        <v>727808</v>
      </c>
      <c r="G26" s="104"/>
      <c r="H26" s="105">
        <v>5658</v>
      </c>
      <c r="I26" s="104"/>
      <c r="J26" s="103">
        <v>6254</v>
      </c>
    </row>
    <row r="27" spans="1:10" ht="21.75" customHeight="1">
      <c r="A27" s="95" t="s">
        <v>111</v>
      </c>
      <c r="D27" s="107">
        <v>5253375</v>
      </c>
      <c r="E27" s="78"/>
      <c r="F27" s="107">
        <v>5649519</v>
      </c>
      <c r="G27" s="104"/>
      <c r="H27" s="107">
        <v>1427221</v>
      </c>
      <c r="I27" s="104"/>
      <c r="J27" s="107">
        <v>1354747</v>
      </c>
    </row>
    <row r="28" spans="1:10" ht="21.75" customHeight="1">
      <c r="A28" s="91" t="s">
        <v>112</v>
      </c>
      <c r="B28" s="91"/>
      <c r="D28" s="106">
        <f>SUM(D20:D27)</f>
        <v>138719935</v>
      </c>
      <c r="E28" s="41"/>
      <c r="F28" s="106">
        <f>SUM(F20:F27)</f>
        <v>149016462</v>
      </c>
      <c r="G28" s="41"/>
      <c r="H28" s="106">
        <f>SUM(H20:H27)</f>
        <v>9543571</v>
      </c>
      <c r="I28" s="41"/>
      <c r="J28" s="106">
        <f>SUM(J20:J27)</f>
        <v>9003691</v>
      </c>
    </row>
    <row r="29" spans="1:10" ht="10.5" customHeight="1">
      <c r="A29" s="91"/>
      <c r="B29" s="91"/>
      <c r="D29" s="78"/>
      <c r="E29" s="78"/>
      <c r="F29" s="78"/>
      <c r="G29" s="78"/>
      <c r="H29" s="78"/>
      <c r="I29" s="78"/>
      <c r="J29" s="78"/>
    </row>
    <row r="30" spans="1:10" ht="21.75" customHeight="1">
      <c r="A30" s="95" t="s">
        <v>350</v>
      </c>
      <c r="B30" s="91"/>
      <c r="D30" s="78"/>
      <c r="E30" s="78"/>
      <c r="F30" s="78"/>
      <c r="G30" s="78"/>
      <c r="H30" s="78"/>
      <c r="I30" s="78"/>
      <c r="J30" s="78"/>
    </row>
    <row r="31" spans="1:10" s="35" customFormat="1" ht="21.75" customHeight="1">
      <c r="A31" s="95" t="s">
        <v>113</v>
      </c>
      <c r="B31" s="33"/>
      <c r="C31" s="36"/>
      <c r="D31" s="107">
        <v>3655189</v>
      </c>
      <c r="E31" s="78"/>
      <c r="F31" s="107">
        <v>527961</v>
      </c>
      <c r="G31" s="104"/>
      <c r="H31" s="108">
        <v>0</v>
      </c>
      <c r="I31" s="104"/>
      <c r="J31" s="108">
        <v>0</v>
      </c>
    </row>
    <row r="32" spans="1:10" ht="21.75" customHeight="1">
      <c r="A32" s="91" t="s">
        <v>114</v>
      </c>
      <c r="B32" s="91"/>
      <c r="C32" s="76"/>
      <c r="D32" s="109">
        <f>D17-D28+D31</f>
        <v>9346787</v>
      </c>
      <c r="E32" s="41"/>
      <c r="F32" s="109">
        <f>F17-F28+F31</f>
        <v>-1324212</v>
      </c>
      <c r="G32" s="41"/>
      <c r="H32" s="109">
        <f>H17-H28+H31</f>
        <v>-3563495</v>
      </c>
      <c r="I32" s="41"/>
      <c r="J32" s="109">
        <f>J17-J28+J31</f>
        <v>963655</v>
      </c>
    </row>
    <row r="33" spans="1:10" ht="21.75" customHeight="1">
      <c r="A33" s="95" t="s">
        <v>115</v>
      </c>
      <c r="D33" s="107">
        <v>1058680</v>
      </c>
      <c r="E33" s="78"/>
      <c r="F33" s="107">
        <v>-115255</v>
      </c>
      <c r="G33" s="104"/>
      <c r="H33" s="110">
        <v>-752030</v>
      </c>
      <c r="I33" s="104"/>
      <c r="J33" s="110">
        <v>-269091</v>
      </c>
    </row>
    <row r="34" spans="1:10" ht="21.75" customHeight="1" thickBot="1">
      <c r="A34" s="91" t="s">
        <v>116</v>
      </c>
      <c r="B34" s="91"/>
      <c r="D34" s="111">
        <f>D32-D33</f>
        <v>8288107</v>
      </c>
      <c r="E34" s="41"/>
      <c r="F34" s="111">
        <f>F32-F33</f>
        <v>-1208957</v>
      </c>
      <c r="G34" s="41"/>
      <c r="H34" s="112">
        <f>H32-H33</f>
        <v>-2811465</v>
      </c>
      <c r="I34" s="41"/>
      <c r="J34" s="112">
        <f>J32-J33</f>
        <v>1232746</v>
      </c>
    </row>
    <row r="35" spans="1:10" ht="10.5" customHeight="1" thickTop="1">
      <c r="A35" s="91"/>
      <c r="B35" s="91"/>
      <c r="D35" s="78"/>
      <c r="E35" s="78"/>
      <c r="F35" s="78"/>
      <c r="G35" s="78"/>
      <c r="H35" s="78"/>
      <c r="I35" s="78"/>
      <c r="J35" s="78"/>
    </row>
    <row r="36" spans="1:10" ht="21.75" customHeight="1">
      <c r="A36" s="91" t="s">
        <v>117</v>
      </c>
      <c r="D36" s="78"/>
      <c r="E36" s="78"/>
      <c r="F36" s="78"/>
      <c r="G36" s="78"/>
      <c r="H36" s="78"/>
      <c r="I36" s="78"/>
      <c r="J36" s="78"/>
    </row>
    <row r="37" spans="1:10" ht="21.75" customHeight="1">
      <c r="A37" s="95" t="s">
        <v>118</v>
      </c>
      <c r="D37" s="113">
        <v>7308983</v>
      </c>
      <c r="E37" s="78"/>
      <c r="F37" s="113">
        <v>-1810903</v>
      </c>
      <c r="G37" s="78"/>
      <c r="H37" s="113">
        <v>-2811465</v>
      </c>
      <c r="I37" s="78"/>
      <c r="J37" s="113">
        <v>1232746</v>
      </c>
    </row>
    <row r="38" spans="1:10" ht="21.75" customHeight="1">
      <c r="A38" s="95" t="s">
        <v>119</v>
      </c>
      <c r="D38" s="113">
        <v>979124</v>
      </c>
      <c r="E38" s="78"/>
      <c r="F38" s="113">
        <v>601946</v>
      </c>
      <c r="G38" s="78"/>
      <c r="H38" s="114">
        <v>0</v>
      </c>
      <c r="I38" s="78"/>
      <c r="J38" s="114">
        <v>0</v>
      </c>
    </row>
    <row r="39" spans="1:10" ht="21.75" customHeight="1" thickBot="1">
      <c r="A39" s="91" t="s">
        <v>116</v>
      </c>
      <c r="B39" s="91"/>
      <c r="D39" s="111">
        <f>SUM(D37:D38)</f>
        <v>8288107</v>
      </c>
      <c r="E39" s="41"/>
      <c r="F39" s="111">
        <f>SUM(F37:F38)</f>
        <v>-1208957</v>
      </c>
      <c r="G39" s="41"/>
      <c r="H39" s="111">
        <f>SUM(H37:H38)</f>
        <v>-2811465</v>
      </c>
      <c r="I39" s="41"/>
      <c r="J39" s="111">
        <f>SUM(J37:J38)</f>
        <v>1232746</v>
      </c>
    </row>
    <row r="40" spans="1:10" ht="10.5" customHeight="1" thickTop="1">
      <c r="A40" s="91"/>
      <c r="B40" s="91"/>
      <c r="D40" s="78"/>
      <c r="E40" s="78"/>
      <c r="F40" s="78"/>
      <c r="G40" s="78"/>
      <c r="H40" s="78"/>
      <c r="I40" s="78"/>
      <c r="J40" s="78"/>
    </row>
    <row r="41" spans="1:10" ht="21.75" customHeight="1">
      <c r="A41" s="91" t="s">
        <v>120</v>
      </c>
      <c r="B41" s="91"/>
      <c r="D41" s="78"/>
      <c r="E41" s="78"/>
      <c r="F41" s="78"/>
      <c r="G41" s="78"/>
      <c r="H41" s="78"/>
      <c r="I41" s="78"/>
      <c r="J41" s="78"/>
    </row>
    <row r="42" spans="1:10" ht="21.65" customHeight="1" thickBot="1">
      <c r="A42" s="91" t="s">
        <v>121</v>
      </c>
      <c r="B42" s="91"/>
      <c r="C42" s="36">
        <v>10</v>
      </c>
      <c r="D42" s="115">
        <v>0.91</v>
      </c>
      <c r="E42" s="41"/>
      <c r="F42" s="115">
        <v>-0.25</v>
      </c>
      <c r="G42" s="41"/>
      <c r="H42" s="116">
        <v>-0.37</v>
      </c>
      <c r="I42" s="41"/>
      <c r="J42" s="116">
        <v>0.13</v>
      </c>
    </row>
    <row r="43" spans="1:10" ht="21.75" customHeight="1" thickTop="1">
      <c r="A43" s="90" t="s">
        <v>0</v>
      </c>
      <c r="B43" s="91"/>
      <c r="C43" s="91"/>
      <c r="D43" s="70"/>
      <c r="E43" s="70"/>
      <c r="F43" s="70"/>
    </row>
    <row r="44" spans="1:10" ht="21.75" customHeight="1">
      <c r="A44" s="90" t="s">
        <v>1</v>
      </c>
      <c r="B44" s="91"/>
      <c r="C44" s="91"/>
      <c r="D44" s="70"/>
      <c r="E44" s="70"/>
      <c r="F44" s="70"/>
    </row>
    <row r="45" spans="1:10" ht="21.75" customHeight="1">
      <c r="A45" s="93" t="s">
        <v>122</v>
      </c>
      <c r="B45" s="91"/>
      <c r="C45" s="117"/>
    </row>
    <row r="46" spans="1:10" ht="18" customHeight="1">
      <c r="H46" s="96"/>
      <c r="I46" s="97"/>
      <c r="J46" s="98" t="s">
        <v>3</v>
      </c>
    </row>
    <row r="47" spans="1:10" ht="21.65" customHeight="1">
      <c r="A47" s="35"/>
      <c r="B47" s="35"/>
      <c r="D47" s="217" t="s">
        <v>4</v>
      </c>
      <c r="E47" s="217"/>
      <c r="F47" s="217"/>
      <c r="G47" s="99"/>
      <c r="H47" s="217" t="s">
        <v>5</v>
      </c>
      <c r="I47" s="217"/>
      <c r="J47" s="217"/>
    </row>
    <row r="48" spans="1:10" ht="21.65" customHeight="1">
      <c r="D48" s="218" t="s">
        <v>6</v>
      </c>
      <c r="E48" s="218"/>
      <c r="F48" s="218"/>
      <c r="G48" s="99"/>
      <c r="H48" s="218" t="s">
        <v>6</v>
      </c>
      <c r="I48" s="218"/>
      <c r="J48" s="218"/>
    </row>
    <row r="49" spans="1:10" ht="21.65" customHeight="1">
      <c r="D49" s="219" t="s">
        <v>95</v>
      </c>
      <c r="E49" s="219"/>
      <c r="F49" s="219"/>
      <c r="G49" s="100"/>
      <c r="H49" s="219" t="s">
        <v>95</v>
      </c>
      <c r="I49" s="219"/>
      <c r="J49" s="219"/>
    </row>
    <row r="50" spans="1:10" ht="21.65" customHeight="1">
      <c r="A50" s="91"/>
      <c r="B50" s="91"/>
      <c r="C50" s="33"/>
      <c r="D50" s="220" t="s">
        <v>8</v>
      </c>
      <c r="E50" s="220"/>
      <c r="F50" s="220"/>
      <c r="G50" s="100"/>
      <c r="H50" s="220" t="s">
        <v>8</v>
      </c>
      <c r="I50" s="220"/>
      <c r="J50" s="220"/>
    </row>
    <row r="51" spans="1:10" ht="21.65" customHeight="1">
      <c r="A51" s="91"/>
      <c r="B51" s="91"/>
      <c r="D51" s="101">
        <v>2024</v>
      </c>
      <c r="E51" s="102"/>
      <c r="F51" s="101">
        <v>2023</v>
      </c>
      <c r="G51" s="102"/>
      <c r="H51" s="101">
        <v>2024</v>
      </c>
      <c r="I51" s="102"/>
      <c r="J51" s="101">
        <v>2023</v>
      </c>
    </row>
    <row r="52" spans="1:10" ht="10.5" customHeight="1">
      <c r="A52" s="91"/>
      <c r="B52" s="91"/>
      <c r="D52" s="100"/>
      <c r="E52" s="100"/>
      <c r="F52" s="100"/>
      <c r="G52" s="100"/>
      <c r="H52" s="100"/>
      <c r="I52" s="100"/>
      <c r="J52" s="100"/>
    </row>
    <row r="53" spans="1:10" ht="20.25" customHeight="1">
      <c r="A53" s="91" t="s">
        <v>116</v>
      </c>
      <c r="D53" s="109">
        <f>D39</f>
        <v>8288107</v>
      </c>
      <c r="E53" s="41"/>
      <c r="F53" s="109">
        <f>F39</f>
        <v>-1208957</v>
      </c>
      <c r="G53" s="41"/>
      <c r="H53" s="109">
        <f>H39</f>
        <v>-2811465</v>
      </c>
      <c r="I53" s="41"/>
      <c r="J53" s="109">
        <f>J39</f>
        <v>1232746</v>
      </c>
    </row>
    <row r="54" spans="1:10" ht="10.5" customHeight="1">
      <c r="A54" s="91"/>
      <c r="D54" s="118"/>
      <c r="E54" s="78"/>
      <c r="F54" s="118"/>
      <c r="G54" s="78"/>
      <c r="H54" s="118"/>
      <c r="I54" s="78"/>
      <c r="J54" s="118"/>
    </row>
    <row r="55" spans="1:10" ht="20.25" customHeight="1">
      <c r="A55" s="91" t="s">
        <v>123</v>
      </c>
      <c r="D55" s="118"/>
      <c r="E55" s="78"/>
      <c r="F55" s="118"/>
      <c r="G55" s="78"/>
      <c r="H55" s="118"/>
      <c r="I55" s="78"/>
      <c r="J55" s="118"/>
    </row>
    <row r="56" spans="1:10" ht="20.25" customHeight="1">
      <c r="A56" s="9" t="s">
        <v>124</v>
      </c>
      <c r="D56" s="118"/>
      <c r="E56" s="78"/>
      <c r="F56" s="118"/>
      <c r="G56" s="78"/>
      <c r="H56" s="118"/>
      <c r="I56" s="78"/>
      <c r="J56" s="118"/>
    </row>
    <row r="57" spans="1:10" ht="20.25" customHeight="1">
      <c r="A57" s="9" t="s">
        <v>125</v>
      </c>
      <c r="D57" s="118"/>
      <c r="E57" s="78"/>
      <c r="F57" s="118"/>
      <c r="G57" s="78"/>
      <c r="H57" s="118"/>
      <c r="I57" s="78"/>
      <c r="J57" s="118"/>
    </row>
    <row r="58" spans="1:10" ht="20.149999999999999" customHeight="1">
      <c r="A58" s="33" t="s">
        <v>126</v>
      </c>
      <c r="D58" s="119">
        <v>-18107933</v>
      </c>
      <c r="E58" s="78"/>
      <c r="F58" s="119">
        <v>-990694</v>
      </c>
      <c r="G58" s="78"/>
      <c r="H58" s="118">
        <v>0</v>
      </c>
      <c r="I58" s="78"/>
      <c r="J58" s="118">
        <v>0</v>
      </c>
    </row>
    <row r="59" spans="1:10" ht="20.25" customHeight="1">
      <c r="A59" s="33" t="s">
        <v>346</v>
      </c>
      <c r="D59" s="119">
        <v>-1101586</v>
      </c>
      <c r="E59" s="78"/>
      <c r="F59" s="119">
        <v>107965</v>
      </c>
      <c r="G59" s="78"/>
      <c r="H59" s="118">
        <v>31257</v>
      </c>
      <c r="I59" s="78"/>
      <c r="J59" s="118">
        <v>53106</v>
      </c>
    </row>
    <row r="60" spans="1:10" ht="20.149999999999999" customHeight="1">
      <c r="A60" s="33" t="s">
        <v>127</v>
      </c>
      <c r="D60" s="119"/>
      <c r="E60" s="78"/>
      <c r="F60" s="119"/>
      <c r="G60" s="78"/>
      <c r="H60" s="118"/>
      <c r="I60" s="78"/>
      <c r="J60" s="118"/>
    </row>
    <row r="61" spans="1:10" ht="20.25" customHeight="1">
      <c r="A61" s="33" t="s">
        <v>128</v>
      </c>
      <c r="D61" s="118">
        <v>0</v>
      </c>
      <c r="E61" s="78"/>
      <c r="F61" s="118">
        <v>-71278</v>
      </c>
      <c r="G61" s="78"/>
      <c r="H61" s="118">
        <v>0</v>
      </c>
      <c r="I61" s="78"/>
      <c r="J61" s="118">
        <v>0</v>
      </c>
    </row>
    <row r="62" spans="1:10" ht="20.25" customHeight="1">
      <c r="A62" s="33" t="s">
        <v>129</v>
      </c>
      <c r="D62" s="119"/>
      <c r="E62" s="78"/>
      <c r="F62" s="119"/>
      <c r="G62" s="78"/>
      <c r="H62" s="118"/>
      <c r="I62" s="78"/>
      <c r="J62" s="118"/>
    </row>
    <row r="63" spans="1:10" ht="20.25" customHeight="1">
      <c r="A63" s="33" t="s">
        <v>130</v>
      </c>
      <c r="D63" s="119"/>
      <c r="E63" s="78"/>
      <c r="F63" s="119"/>
      <c r="G63" s="78"/>
      <c r="H63" s="118"/>
      <c r="I63" s="78"/>
      <c r="J63" s="118"/>
    </row>
    <row r="64" spans="1:10" ht="20.25" customHeight="1">
      <c r="A64" s="33" t="s">
        <v>131</v>
      </c>
      <c r="D64" s="119">
        <v>-6146821</v>
      </c>
      <c r="E64" s="78"/>
      <c r="F64" s="119">
        <v>1482600</v>
      </c>
      <c r="G64" s="78"/>
      <c r="H64" s="118">
        <v>0</v>
      </c>
      <c r="I64" s="78"/>
      <c r="J64" s="118">
        <v>0</v>
      </c>
    </row>
    <row r="65" spans="1:10" ht="20.25" customHeight="1">
      <c r="A65" s="95" t="s">
        <v>132</v>
      </c>
      <c r="D65" s="118"/>
      <c r="E65" s="78"/>
      <c r="F65" s="118"/>
      <c r="G65" s="78"/>
      <c r="H65" s="118"/>
      <c r="I65" s="78"/>
      <c r="J65" s="118"/>
    </row>
    <row r="66" spans="1:10" ht="20.25" customHeight="1">
      <c r="A66" s="95" t="s">
        <v>133</v>
      </c>
      <c r="D66" s="110">
        <v>350009</v>
      </c>
      <c r="E66" s="78"/>
      <c r="F66" s="110">
        <v>-178998</v>
      </c>
      <c r="G66" s="78"/>
      <c r="H66" s="108">
        <v>-6251</v>
      </c>
      <c r="I66" s="78"/>
      <c r="J66" s="108">
        <v>-10621</v>
      </c>
    </row>
    <row r="67" spans="1:10" ht="20.25" customHeight="1">
      <c r="A67" s="120" t="s">
        <v>134</v>
      </c>
      <c r="D67" s="78"/>
      <c r="E67" s="78"/>
      <c r="F67" s="78"/>
      <c r="G67" s="78"/>
      <c r="H67" s="78"/>
      <c r="I67" s="78"/>
      <c r="J67" s="78"/>
    </row>
    <row r="68" spans="1:10" ht="20.25" customHeight="1">
      <c r="A68" s="120" t="s">
        <v>125</v>
      </c>
      <c r="B68" s="33"/>
      <c r="C68" s="76"/>
      <c r="D68" s="121">
        <f>SUM(D58:D66)</f>
        <v>-25006331</v>
      </c>
      <c r="E68" s="41"/>
      <c r="F68" s="121">
        <f>SUM(F58:F66)</f>
        <v>349595</v>
      </c>
      <c r="G68" s="41"/>
      <c r="H68" s="121">
        <f>SUM(H58:H66)</f>
        <v>25006</v>
      </c>
      <c r="I68" s="78"/>
      <c r="J68" s="121">
        <f>SUM(J58:J66)</f>
        <v>42485</v>
      </c>
    </row>
    <row r="69" spans="1:10" ht="10.5" customHeight="1">
      <c r="A69" s="120"/>
      <c r="B69" s="33"/>
      <c r="C69" s="76"/>
      <c r="D69" s="41"/>
      <c r="E69" s="41"/>
      <c r="F69" s="41"/>
      <c r="G69" s="41"/>
      <c r="H69" s="122"/>
      <c r="I69" s="78"/>
      <c r="J69" s="122"/>
    </row>
    <row r="70" spans="1:10" ht="20.25" customHeight="1">
      <c r="A70" s="9" t="s">
        <v>135</v>
      </c>
      <c r="D70" s="78"/>
      <c r="E70" s="78"/>
      <c r="F70" s="78"/>
      <c r="G70" s="78"/>
      <c r="H70" s="78"/>
      <c r="I70" s="78"/>
      <c r="J70" s="78"/>
    </row>
    <row r="71" spans="1:10" ht="20.25" customHeight="1">
      <c r="A71" s="9" t="s">
        <v>125</v>
      </c>
      <c r="D71" s="78"/>
      <c r="E71" s="78"/>
      <c r="F71" s="78"/>
      <c r="G71" s="78"/>
      <c r="H71" s="78"/>
      <c r="I71" s="78"/>
      <c r="J71" s="78"/>
    </row>
    <row r="72" spans="1:10" ht="20.25" customHeight="1">
      <c r="A72" s="95" t="s">
        <v>136</v>
      </c>
      <c r="B72" s="91"/>
      <c r="C72" s="89"/>
      <c r="D72" s="33"/>
      <c r="E72" s="33"/>
      <c r="F72" s="33"/>
      <c r="G72" s="33"/>
      <c r="H72" s="33"/>
      <c r="I72" s="33"/>
      <c r="J72" s="33"/>
    </row>
    <row r="73" spans="1:10" ht="20.25" customHeight="1">
      <c r="A73" s="95" t="s">
        <v>137</v>
      </c>
      <c r="B73" s="91"/>
      <c r="C73" s="89"/>
      <c r="D73" s="119">
        <v>2619726</v>
      </c>
      <c r="E73" s="78"/>
      <c r="F73" s="119">
        <v>-1145588</v>
      </c>
      <c r="G73" s="78"/>
      <c r="H73" s="119">
        <v>19000</v>
      </c>
      <c r="I73" s="78"/>
      <c r="J73" s="118">
        <v>-49000</v>
      </c>
    </row>
    <row r="74" spans="1:10" ht="20.25" customHeight="1">
      <c r="A74" s="95" t="s">
        <v>359</v>
      </c>
      <c r="B74" s="91"/>
      <c r="D74" s="118">
        <v>27942</v>
      </c>
      <c r="E74" s="78"/>
      <c r="F74" s="118">
        <v>273472</v>
      </c>
      <c r="G74" s="78"/>
      <c r="H74" s="118">
        <v>0</v>
      </c>
      <c r="I74" s="78"/>
      <c r="J74" s="118">
        <v>98760</v>
      </c>
    </row>
    <row r="75" spans="1:10" ht="20.25" customHeight="1">
      <c r="A75" s="95" t="s">
        <v>344</v>
      </c>
      <c r="B75" s="91"/>
      <c r="D75" s="78">
        <v>105116</v>
      </c>
      <c r="E75" s="78"/>
      <c r="F75" s="118">
        <v>0</v>
      </c>
      <c r="G75" s="78"/>
      <c r="H75" s="118">
        <v>0</v>
      </c>
      <c r="I75" s="78"/>
      <c r="J75" s="118">
        <v>0</v>
      </c>
    </row>
    <row r="76" spans="1:10" ht="20.25" customHeight="1">
      <c r="A76" s="95" t="s">
        <v>360</v>
      </c>
      <c r="B76" s="91"/>
      <c r="D76" s="78"/>
      <c r="E76" s="78"/>
      <c r="F76" s="78"/>
      <c r="G76" s="78"/>
      <c r="H76" s="78"/>
      <c r="I76" s="78"/>
      <c r="J76" s="118"/>
    </row>
    <row r="77" spans="1:10" ht="20.25" customHeight="1">
      <c r="A77" s="95" t="s">
        <v>139</v>
      </c>
      <c r="B77" s="91"/>
      <c r="D77" s="78"/>
      <c r="E77" s="78"/>
      <c r="F77" s="78"/>
      <c r="G77" s="78"/>
      <c r="H77" s="78"/>
      <c r="I77" s="78"/>
      <c r="J77" s="118"/>
    </row>
    <row r="78" spans="1:10" ht="20.25" customHeight="1">
      <c r="A78" s="95" t="s">
        <v>131</v>
      </c>
      <c r="B78" s="91"/>
      <c r="D78" s="78">
        <v>-54483</v>
      </c>
      <c r="E78" s="78"/>
      <c r="F78" s="78">
        <v>-61700</v>
      </c>
      <c r="G78" s="78"/>
      <c r="H78" s="118">
        <v>0</v>
      </c>
      <c r="I78" s="78"/>
      <c r="J78" s="118">
        <v>0</v>
      </c>
    </row>
    <row r="79" spans="1:10" ht="20.25" customHeight="1">
      <c r="A79" s="95" t="s">
        <v>140</v>
      </c>
      <c r="B79" s="91"/>
      <c r="D79" s="78"/>
      <c r="E79" s="78"/>
      <c r="F79" s="78"/>
      <c r="G79" s="78"/>
      <c r="H79" s="78"/>
      <c r="I79" s="78"/>
      <c r="J79" s="78"/>
    </row>
    <row r="80" spans="1:10" ht="20.25" customHeight="1">
      <c r="A80" s="95" t="s">
        <v>141</v>
      </c>
      <c r="B80" s="91"/>
      <c r="D80" s="110">
        <v>-333240</v>
      </c>
      <c r="E80" s="78"/>
      <c r="F80" s="110">
        <v>-8741</v>
      </c>
      <c r="G80" s="78"/>
      <c r="H80" s="110">
        <v>-3800</v>
      </c>
      <c r="I80" s="78"/>
      <c r="J80" s="108">
        <v>-9952</v>
      </c>
    </row>
    <row r="81" spans="1:10" ht="20.25" customHeight="1">
      <c r="A81" s="120" t="s">
        <v>142</v>
      </c>
      <c r="B81" s="91"/>
      <c r="D81" s="78"/>
      <c r="E81" s="78"/>
      <c r="F81" s="78"/>
      <c r="G81" s="78"/>
      <c r="H81" s="78"/>
      <c r="I81" s="78"/>
      <c r="J81" s="78"/>
    </row>
    <row r="82" spans="1:10" ht="20.25" customHeight="1">
      <c r="A82" s="120" t="s">
        <v>125</v>
      </c>
      <c r="B82" s="91"/>
      <c r="D82" s="121">
        <f>SUM(D72:D80)</f>
        <v>2365061</v>
      </c>
      <c r="E82" s="41"/>
      <c r="F82" s="121">
        <f>SUM(F72:F80)</f>
        <v>-942557</v>
      </c>
      <c r="G82" s="41"/>
      <c r="H82" s="121">
        <f>SUM(H72:H80)</f>
        <v>15200</v>
      </c>
      <c r="I82" s="41"/>
      <c r="J82" s="121">
        <f>SUM(J72:J80)</f>
        <v>39808</v>
      </c>
    </row>
    <row r="83" spans="1:10" ht="20.25" customHeight="1">
      <c r="A83" s="91" t="s">
        <v>143</v>
      </c>
      <c r="B83" s="91"/>
      <c r="D83" s="78"/>
      <c r="E83" s="78"/>
      <c r="F83" s="78"/>
      <c r="G83" s="78"/>
      <c r="H83" s="78"/>
      <c r="I83" s="78"/>
      <c r="J83" s="78"/>
    </row>
    <row r="84" spans="1:10" ht="20.25" customHeight="1">
      <c r="A84" s="91" t="s">
        <v>144</v>
      </c>
      <c r="B84" s="91"/>
      <c r="D84" s="121">
        <f>D82+D68</f>
        <v>-22641270</v>
      </c>
      <c r="E84" s="41"/>
      <c r="F84" s="121">
        <f>F82+F68</f>
        <v>-592962</v>
      </c>
      <c r="G84" s="41"/>
      <c r="H84" s="121">
        <f>H82+H68</f>
        <v>40206</v>
      </c>
      <c r="I84" s="41"/>
      <c r="J84" s="121">
        <f>J82+J68</f>
        <v>82293</v>
      </c>
    </row>
    <row r="85" spans="1:10" ht="20.25" customHeight="1">
      <c r="A85" s="91" t="s">
        <v>145</v>
      </c>
      <c r="B85" s="91"/>
      <c r="D85" s="208"/>
      <c r="E85" s="41"/>
      <c r="F85" s="208"/>
      <c r="G85" s="41"/>
      <c r="H85" s="208"/>
      <c r="I85" s="41"/>
      <c r="J85" s="208"/>
    </row>
    <row r="86" spans="1:10" ht="20.9" customHeight="1" thickBot="1">
      <c r="A86" s="35" t="s">
        <v>146</v>
      </c>
      <c r="D86" s="123">
        <f>D53+D84</f>
        <v>-14353163</v>
      </c>
      <c r="E86" s="41"/>
      <c r="F86" s="123">
        <f>F53+F84</f>
        <v>-1801919</v>
      </c>
      <c r="G86" s="41"/>
      <c r="H86" s="123">
        <f>H53+H84</f>
        <v>-2771259</v>
      </c>
      <c r="I86" s="41"/>
      <c r="J86" s="123">
        <f>J53+J84</f>
        <v>1315039</v>
      </c>
    </row>
    <row r="87" spans="1:10" ht="10.5" customHeight="1" thickTop="1">
      <c r="A87" s="91"/>
      <c r="D87" s="109"/>
      <c r="E87" s="41"/>
      <c r="F87" s="109"/>
      <c r="G87" s="41"/>
      <c r="H87" s="109"/>
      <c r="I87" s="41"/>
      <c r="J87" s="109"/>
    </row>
    <row r="88" spans="1:10" ht="21.75" customHeight="1">
      <c r="A88" s="90" t="s">
        <v>0</v>
      </c>
      <c r="B88" s="91"/>
      <c r="C88" s="91"/>
      <c r="D88" s="70"/>
      <c r="E88" s="70"/>
      <c r="F88" s="70"/>
    </row>
    <row r="89" spans="1:10" ht="21.75" customHeight="1">
      <c r="A89" s="90" t="s">
        <v>1</v>
      </c>
      <c r="B89" s="91"/>
      <c r="C89" s="91"/>
      <c r="D89" s="70"/>
      <c r="E89" s="70"/>
      <c r="F89" s="70"/>
    </row>
    <row r="90" spans="1:10" ht="21.75" customHeight="1">
      <c r="A90" s="93" t="s">
        <v>122</v>
      </c>
      <c r="B90" s="91"/>
      <c r="C90" s="117"/>
    </row>
    <row r="91" spans="1:10" ht="18" customHeight="1">
      <c r="H91" s="96"/>
      <c r="I91" s="97"/>
      <c r="J91" s="98" t="s">
        <v>3</v>
      </c>
    </row>
    <row r="92" spans="1:10" ht="21.65" customHeight="1">
      <c r="A92" s="35"/>
      <c r="B92" s="35"/>
      <c r="D92" s="217" t="s">
        <v>4</v>
      </c>
      <c r="E92" s="217"/>
      <c r="F92" s="217"/>
      <c r="G92" s="99"/>
      <c r="H92" s="217" t="s">
        <v>5</v>
      </c>
      <c r="I92" s="217"/>
      <c r="J92" s="217"/>
    </row>
    <row r="93" spans="1:10" ht="21.65" customHeight="1">
      <c r="D93" s="218" t="s">
        <v>6</v>
      </c>
      <c r="E93" s="218"/>
      <c r="F93" s="218"/>
      <c r="G93" s="99"/>
      <c r="H93" s="218" t="s">
        <v>6</v>
      </c>
      <c r="I93" s="218"/>
      <c r="J93" s="218"/>
    </row>
    <row r="94" spans="1:10" ht="21.65" customHeight="1">
      <c r="D94" s="219" t="s">
        <v>95</v>
      </c>
      <c r="E94" s="219"/>
      <c r="F94" s="219"/>
      <c r="G94" s="100"/>
      <c r="H94" s="219" t="s">
        <v>95</v>
      </c>
      <c r="I94" s="219"/>
      <c r="J94" s="219"/>
    </row>
    <row r="95" spans="1:10" ht="21.65" customHeight="1">
      <c r="A95" s="91"/>
      <c r="B95" s="91"/>
      <c r="C95" s="33"/>
      <c r="D95" s="220" t="s">
        <v>8</v>
      </c>
      <c r="E95" s="220"/>
      <c r="F95" s="220"/>
      <c r="G95" s="100"/>
      <c r="H95" s="220" t="s">
        <v>8</v>
      </c>
      <c r="I95" s="220"/>
      <c r="J95" s="220"/>
    </row>
    <row r="96" spans="1:10" ht="21.65" customHeight="1">
      <c r="A96" s="91"/>
      <c r="B96" s="91"/>
      <c r="D96" s="101">
        <v>2024</v>
      </c>
      <c r="E96" s="102"/>
      <c r="F96" s="101">
        <v>2023</v>
      </c>
      <c r="G96" s="102"/>
      <c r="H96" s="101">
        <v>2024</v>
      </c>
      <c r="I96" s="102"/>
      <c r="J96" s="101">
        <v>2023</v>
      </c>
    </row>
    <row r="97" spans="1:10" ht="10.5" customHeight="1">
      <c r="A97" s="91"/>
      <c r="B97" s="91"/>
      <c r="D97" s="100"/>
      <c r="E97" s="100"/>
      <c r="F97" s="100"/>
      <c r="G97" s="100"/>
      <c r="H97" s="100"/>
      <c r="I97" s="100"/>
      <c r="J97" s="100"/>
    </row>
    <row r="98" spans="1:10" ht="20.25" customHeight="1">
      <c r="A98" s="91" t="s">
        <v>145</v>
      </c>
      <c r="B98" s="91"/>
      <c r="D98" s="78"/>
      <c r="E98" s="78"/>
      <c r="F98" s="78"/>
      <c r="G98" s="78"/>
      <c r="H98" s="78"/>
      <c r="I98" s="78"/>
      <c r="J98" s="78"/>
    </row>
    <row r="99" spans="1:10" ht="20.25" customHeight="1">
      <c r="A99" s="91" t="s">
        <v>147</v>
      </c>
      <c r="B99" s="91"/>
      <c r="D99" s="78"/>
      <c r="E99" s="78"/>
      <c r="F99" s="78"/>
      <c r="G99" s="78"/>
      <c r="H99" s="78"/>
      <c r="I99" s="78"/>
      <c r="J99" s="78"/>
    </row>
    <row r="100" spans="1:10" ht="20.25" customHeight="1">
      <c r="A100" s="95" t="s">
        <v>118</v>
      </c>
      <c r="D100" s="119">
        <v>-12724819</v>
      </c>
      <c r="E100" s="78"/>
      <c r="F100" s="119">
        <v>-2544286</v>
      </c>
      <c r="G100" s="78"/>
      <c r="H100" s="118">
        <v>-2771259</v>
      </c>
      <c r="I100" s="78"/>
      <c r="J100" s="118">
        <v>1315039</v>
      </c>
    </row>
    <row r="101" spans="1:10" ht="20.25" customHeight="1">
      <c r="A101" s="95" t="s">
        <v>119</v>
      </c>
      <c r="B101" s="91"/>
      <c r="D101" s="110">
        <v>-1628344</v>
      </c>
      <c r="E101" s="78"/>
      <c r="F101" s="110">
        <v>742367</v>
      </c>
      <c r="G101" s="78"/>
      <c r="H101" s="108">
        <v>0</v>
      </c>
      <c r="I101" s="78"/>
      <c r="J101" s="108">
        <v>0</v>
      </c>
    </row>
    <row r="102" spans="1:10" ht="20.25" customHeight="1">
      <c r="A102" s="91" t="s">
        <v>148</v>
      </c>
      <c r="B102" s="91"/>
      <c r="D102" s="209"/>
      <c r="E102" s="78"/>
      <c r="F102" s="209"/>
      <c r="G102" s="78"/>
      <c r="H102" s="126"/>
      <c r="I102" s="78"/>
      <c r="J102" s="126"/>
    </row>
    <row r="103" spans="1:10" ht="20.25" customHeight="1" thickBot="1">
      <c r="A103" s="91" t="s">
        <v>146</v>
      </c>
      <c r="D103" s="123">
        <f>SUM(D100:D101)</f>
        <v>-14353163</v>
      </c>
      <c r="E103" s="41"/>
      <c r="F103" s="123">
        <f>SUM(F100:F101)</f>
        <v>-1801919</v>
      </c>
      <c r="G103" s="41"/>
      <c r="H103" s="123">
        <f>SUM(H100:H101)</f>
        <v>-2771259</v>
      </c>
      <c r="I103" s="41"/>
      <c r="J103" s="123">
        <f>SUM(J100:J101)</f>
        <v>1315039</v>
      </c>
    </row>
    <row r="104" spans="1:10" ht="21.75" customHeight="1" thickTop="1">
      <c r="A104" s="90" t="s">
        <v>0</v>
      </c>
      <c r="B104" s="91"/>
      <c r="C104" s="91"/>
      <c r="D104" s="70"/>
      <c r="E104" s="70"/>
      <c r="F104" s="70"/>
    </row>
    <row r="105" spans="1:10" ht="21.75" customHeight="1">
      <c r="A105" s="90" t="s">
        <v>1</v>
      </c>
      <c r="B105" s="91"/>
      <c r="C105" s="91"/>
      <c r="D105" s="70"/>
      <c r="E105" s="70"/>
      <c r="F105" s="70"/>
    </row>
    <row r="106" spans="1:10" ht="21.75" customHeight="1">
      <c r="A106" s="93" t="s">
        <v>94</v>
      </c>
      <c r="B106" s="91"/>
      <c r="C106" s="117"/>
    </row>
    <row r="107" spans="1:10" ht="18" customHeight="1">
      <c r="H107" s="96"/>
      <c r="I107" s="97"/>
      <c r="J107" s="98" t="s">
        <v>3</v>
      </c>
    </row>
    <row r="108" spans="1:10" ht="21.65" customHeight="1">
      <c r="D108" s="217" t="s">
        <v>4</v>
      </c>
      <c r="E108" s="217"/>
      <c r="F108" s="217"/>
      <c r="G108" s="99"/>
      <c r="H108" s="217" t="s">
        <v>5</v>
      </c>
      <c r="I108" s="217"/>
      <c r="J108" s="217"/>
    </row>
    <row r="109" spans="1:10" ht="21.65" customHeight="1">
      <c r="D109" s="218" t="s">
        <v>6</v>
      </c>
      <c r="E109" s="218"/>
      <c r="F109" s="218"/>
      <c r="G109" s="99"/>
      <c r="H109" s="218" t="s">
        <v>6</v>
      </c>
      <c r="I109" s="218"/>
      <c r="J109" s="218"/>
    </row>
    <row r="110" spans="1:10" ht="21.65" customHeight="1">
      <c r="D110" s="219" t="s">
        <v>149</v>
      </c>
      <c r="E110" s="219"/>
      <c r="F110" s="219"/>
      <c r="G110" s="100"/>
      <c r="H110" s="219" t="s">
        <v>149</v>
      </c>
      <c r="I110" s="219"/>
      <c r="J110" s="219"/>
    </row>
    <row r="111" spans="1:10" ht="21.65" customHeight="1">
      <c r="A111" s="91"/>
      <c r="B111" s="91"/>
      <c r="C111" s="33"/>
      <c r="D111" s="220" t="s">
        <v>8</v>
      </c>
      <c r="E111" s="221"/>
      <c r="F111" s="221"/>
      <c r="G111" s="100"/>
      <c r="H111" s="220" t="s">
        <v>8</v>
      </c>
      <c r="I111" s="221"/>
      <c r="J111" s="221"/>
    </row>
    <row r="112" spans="1:10" ht="21.65" customHeight="1">
      <c r="A112" s="91"/>
      <c r="B112" s="91"/>
      <c r="C112" s="36" t="s">
        <v>10</v>
      </c>
      <c r="D112" s="101">
        <v>2024</v>
      </c>
      <c r="E112" s="102"/>
      <c r="F112" s="101">
        <v>2023</v>
      </c>
      <c r="G112" s="102"/>
      <c r="H112" s="101">
        <v>2024</v>
      </c>
      <c r="I112" s="102"/>
      <c r="J112" s="101">
        <v>2023</v>
      </c>
    </row>
    <row r="113" spans="1:10" ht="21.75" customHeight="1">
      <c r="A113" s="9" t="s">
        <v>96</v>
      </c>
      <c r="B113" s="9"/>
      <c r="D113" s="78"/>
      <c r="E113" s="78"/>
      <c r="F113" s="78"/>
      <c r="G113" s="78"/>
      <c r="H113" s="78"/>
      <c r="I113" s="78"/>
      <c r="J113" s="78"/>
    </row>
    <row r="114" spans="1:10" ht="21.75" customHeight="1">
      <c r="A114" s="95" t="s">
        <v>97</v>
      </c>
      <c r="C114" s="36">
        <v>8</v>
      </c>
      <c r="D114" s="103">
        <v>432238026</v>
      </c>
      <c r="E114" s="78"/>
      <c r="F114" s="103">
        <v>438525154</v>
      </c>
      <c r="G114" s="78"/>
      <c r="H114" s="103">
        <v>17649605</v>
      </c>
      <c r="I114" s="78"/>
      <c r="J114" s="113">
        <v>20262283</v>
      </c>
    </row>
    <row r="115" spans="1:10" ht="21.75" customHeight="1">
      <c r="A115" s="95" t="s">
        <v>98</v>
      </c>
      <c r="D115" s="119">
        <v>1426865</v>
      </c>
      <c r="E115" s="78"/>
      <c r="F115" s="119">
        <v>784246</v>
      </c>
      <c r="G115" s="78"/>
      <c r="H115" s="119">
        <v>804606</v>
      </c>
      <c r="I115" s="78"/>
      <c r="J115" s="113">
        <v>456367</v>
      </c>
    </row>
    <row r="116" spans="1:10" ht="21.75" customHeight="1">
      <c r="A116" s="95" t="s">
        <v>99</v>
      </c>
      <c r="D116" s="118">
        <v>35709</v>
      </c>
      <c r="E116" s="78"/>
      <c r="F116" s="119">
        <v>3522331</v>
      </c>
      <c r="G116" s="78"/>
      <c r="H116" s="119">
        <v>636699</v>
      </c>
      <c r="I116" s="118"/>
      <c r="J116" s="118">
        <v>0</v>
      </c>
    </row>
    <row r="117" spans="1:10" ht="21.75" customHeight="1">
      <c r="A117" s="95" t="s">
        <v>100</v>
      </c>
      <c r="C117" s="36">
        <v>3</v>
      </c>
      <c r="D117" s="103">
        <v>30483</v>
      </c>
      <c r="E117" s="78"/>
      <c r="F117" s="103">
        <v>12169</v>
      </c>
      <c r="G117" s="78"/>
      <c r="H117" s="103">
        <v>9398689</v>
      </c>
      <c r="I117" s="78"/>
      <c r="J117" s="113">
        <v>8155278</v>
      </c>
    </row>
    <row r="118" spans="1:10" ht="21.65" customHeight="1">
      <c r="A118" s="95" t="s">
        <v>101</v>
      </c>
      <c r="D118" s="118">
        <v>473195</v>
      </c>
      <c r="E118" s="118"/>
      <c r="F118" s="118">
        <v>317611</v>
      </c>
      <c r="G118" s="78"/>
      <c r="H118" s="118">
        <v>0</v>
      </c>
      <c r="I118" s="78"/>
      <c r="J118" s="118">
        <v>483253</v>
      </c>
    </row>
    <row r="119" spans="1:10" ht="21.75" customHeight="1">
      <c r="A119" s="95" t="s">
        <v>102</v>
      </c>
      <c r="D119" s="124">
        <v>2439330</v>
      </c>
      <c r="E119" s="78"/>
      <c r="F119" s="110">
        <v>2724745</v>
      </c>
      <c r="G119" s="78"/>
      <c r="H119" s="113">
        <v>226518</v>
      </c>
      <c r="I119" s="78"/>
      <c r="J119" s="113">
        <v>215351</v>
      </c>
    </row>
    <row r="120" spans="1:10" ht="21.75" customHeight="1">
      <c r="A120" s="91" t="s">
        <v>103</v>
      </c>
      <c r="B120" s="91"/>
      <c r="D120" s="106">
        <f>SUM(D114:D119)</f>
        <v>436643608</v>
      </c>
      <c r="E120" s="41"/>
      <c r="F120" s="106">
        <f>SUM(F114:F119)</f>
        <v>445886256</v>
      </c>
      <c r="G120" s="41"/>
      <c r="H120" s="106">
        <f>SUM(H114:H119)</f>
        <v>28716117</v>
      </c>
      <c r="I120" s="41"/>
      <c r="J120" s="106">
        <f>SUM(J114:J119)</f>
        <v>29572532</v>
      </c>
    </row>
    <row r="121" spans="1:10" ht="10.5" customHeight="1">
      <c r="A121" s="91"/>
      <c r="B121" s="91"/>
      <c r="D121" s="78"/>
      <c r="E121" s="78"/>
      <c r="F121" s="78"/>
      <c r="G121" s="78"/>
      <c r="H121" s="78"/>
      <c r="I121" s="78"/>
      <c r="J121" s="78"/>
    </row>
    <row r="122" spans="1:10" ht="21.75" customHeight="1">
      <c r="A122" s="9" t="s">
        <v>104</v>
      </c>
      <c r="B122" s="9"/>
      <c r="D122" s="78"/>
      <c r="E122" s="78"/>
      <c r="F122" s="78"/>
      <c r="G122" s="78"/>
      <c r="H122" s="78"/>
      <c r="I122" s="78"/>
      <c r="J122" s="78"/>
    </row>
    <row r="123" spans="1:10" ht="21.75" customHeight="1">
      <c r="A123" s="95" t="s">
        <v>105</v>
      </c>
      <c r="D123" s="103">
        <v>370468537</v>
      </c>
      <c r="E123" s="78"/>
      <c r="F123" s="103">
        <v>394145848</v>
      </c>
      <c r="G123" s="78"/>
      <c r="H123" s="103">
        <v>16278685</v>
      </c>
      <c r="I123" s="78"/>
      <c r="J123" s="113">
        <v>18772640</v>
      </c>
    </row>
    <row r="124" spans="1:10" ht="21.75" customHeight="1">
      <c r="A124" s="95" t="s">
        <v>106</v>
      </c>
      <c r="D124" s="103">
        <v>13187628</v>
      </c>
      <c r="E124" s="78"/>
      <c r="F124" s="103">
        <v>13801953</v>
      </c>
      <c r="G124" s="78"/>
      <c r="H124" s="103">
        <v>800163</v>
      </c>
      <c r="I124" s="78"/>
      <c r="J124" s="113">
        <v>716813</v>
      </c>
    </row>
    <row r="125" spans="1:10" ht="21.75" customHeight="1">
      <c r="A125" s="95" t="s">
        <v>107</v>
      </c>
      <c r="D125" s="119">
        <v>24373921</v>
      </c>
      <c r="E125" s="78"/>
      <c r="F125" s="119">
        <v>23679483</v>
      </c>
      <c r="G125" s="78"/>
      <c r="H125" s="119">
        <v>1717415</v>
      </c>
      <c r="I125" s="78"/>
      <c r="J125" s="113">
        <v>1818401</v>
      </c>
    </row>
    <row r="126" spans="1:10" ht="21.75" customHeight="1">
      <c r="A126" s="95" t="s">
        <v>108</v>
      </c>
      <c r="D126" s="105">
        <v>-2625461</v>
      </c>
      <c r="E126" s="78"/>
      <c r="F126" s="103">
        <v>-1893568</v>
      </c>
      <c r="G126" s="78"/>
      <c r="H126" s="105">
        <v>0</v>
      </c>
      <c r="I126" s="118"/>
      <c r="J126" s="118">
        <v>0</v>
      </c>
    </row>
    <row r="127" spans="1:10" ht="21.75" customHeight="1">
      <c r="A127" s="95" t="s">
        <v>109</v>
      </c>
      <c r="D127" s="105">
        <v>157488</v>
      </c>
      <c r="E127" s="78"/>
      <c r="F127" s="105">
        <v>-61000</v>
      </c>
      <c r="G127" s="118"/>
      <c r="H127" s="105">
        <v>-79375</v>
      </c>
      <c r="I127" s="118"/>
      <c r="J127" s="105">
        <v>2250000</v>
      </c>
    </row>
    <row r="128" spans="1:10" ht="21.75" customHeight="1">
      <c r="A128" s="95" t="s">
        <v>368</v>
      </c>
      <c r="C128" s="36">
        <v>5</v>
      </c>
      <c r="D128" s="105">
        <v>90767</v>
      </c>
      <c r="E128" s="78"/>
      <c r="F128" s="105">
        <v>0</v>
      </c>
      <c r="G128" s="118"/>
      <c r="H128" s="105">
        <v>0</v>
      </c>
      <c r="I128" s="118"/>
      <c r="J128" s="105">
        <v>0</v>
      </c>
    </row>
    <row r="129" spans="1:10" ht="21.75" customHeight="1">
      <c r="A129" s="95" t="s">
        <v>337</v>
      </c>
      <c r="D129" s="105">
        <v>0</v>
      </c>
      <c r="E129" s="78"/>
      <c r="F129" s="105">
        <v>0</v>
      </c>
      <c r="G129" s="118"/>
      <c r="H129" s="105">
        <v>710392</v>
      </c>
      <c r="I129" s="118"/>
      <c r="J129" s="105">
        <v>0</v>
      </c>
    </row>
    <row r="130" spans="1:10" ht="21.75" customHeight="1">
      <c r="A130" s="95" t="s">
        <v>110</v>
      </c>
      <c r="D130" s="103">
        <v>2319903</v>
      </c>
      <c r="E130" s="78"/>
      <c r="F130" s="105">
        <v>2141328</v>
      </c>
      <c r="G130" s="118"/>
      <c r="H130" s="103">
        <v>17055</v>
      </c>
      <c r="I130" s="118"/>
      <c r="J130" s="105">
        <v>21225</v>
      </c>
    </row>
    <row r="131" spans="1:10" ht="21.75" customHeight="1">
      <c r="A131" s="95" t="s">
        <v>111</v>
      </c>
      <c r="D131" s="119">
        <v>16168657</v>
      </c>
      <c r="E131" s="78"/>
      <c r="F131" s="110">
        <v>16461779</v>
      </c>
      <c r="G131" s="78"/>
      <c r="H131" s="119">
        <v>4286484</v>
      </c>
      <c r="I131" s="78"/>
      <c r="J131" s="114">
        <v>3966927</v>
      </c>
    </row>
    <row r="132" spans="1:10" ht="21.75" customHeight="1">
      <c r="A132" s="91" t="s">
        <v>112</v>
      </c>
      <c r="B132" s="91"/>
      <c r="D132" s="106">
        <f>SUM(D123:D131)</f>
        <v>424141440</v>
      </c>
      <c r="E132" s="41"/>
      <c r="F132" s="106">
        <f>SUM(F123:F131)</f>
        <v>448275823</v>
      </c>
      <c r="G132" s="41"/>
      <c r="H132" s="106">
        <f>SUM(H123:H131)</f>
        <v>23730819</v>
      </c>
      <c r="I132" s="41"/>
      <c r="J132" s="106">
        <f>SUM(J123:J131)</f>
        <v>27546006</v>
      </c>
    </row>
    <row r="133" spans="1:10" ht="10.5" customHeight="1">
      <c r="A133" s="91"/>
      <c r="B133" s="91"/>
      <c r="D133" s="78"/>
      <c r="E133" s="78"/>
      <c r="F133" s="78"/>
      <c r="G133" s="78"/>
      <c r="H133" s="78"/>
      <c r="I133" s="78"/>
      <c r="J133" s="78"/>
    </row>
    <row r="134" spans="1:10" ht="21.75" customHeight="1">
      <c r="A134" s="95" t="s">
        <v>150</v>
      </c>
      <c r="B134" s="91"/>
      <c r="D134" s="78"/>
      <c r="E134" s="78"/>
      <c r="F134" s="78"/>
      <c r="G134" s="78"/>
      <c r="H134" s="78"/>
      <c r="I134" s="78"/>
      <c r="J134" s="78"/>
    </row>
    <row r="135" spans="1:10" ht="21.75" customHeight="1">
      <c r="A135" s="95" t="s">
        <v>113</v>
      </c>
      <c r="B135" s="33"/>
      <c r="C135" s="36">
        <v>5</v>
      </c>
      <c r="D135" s="125">
        <v>8799318</v>
      </c>
      <c r="E135" s="78"/>
      <c r="F135" s="125">
        <v>-1452545</v>
      </c>
      <c r="G135" s="78"/>
      <c r="H135" s="108">
        <v>0</v>
      </c>
      <c r="I135" s="118"/>
      <c r="J135" s="108">
        <v>0</v>
      </c>
    </row>
    <row r="136" spans="1:10" ht="21.75" customHeight="1">
      <c r="A136" s="91" t="s">
        <v>151</v>
      </c>
      <c r="B136" s="33"/>
      <c r="D136" s="78"/>
      <c r="E136" s="78"/>
      <c r="F136" s="78"/>
      <c r="G136" s="78"/>
      <c r="H136" s="126"/>
      <c r="I136" s="118"/>
      <c r="J136" s="126"/>
    </row>
    <row r="137" spans="1:10" ht="21.75" customHeight="1">
      <c r="A137" s="91" t="s">
        <v>152</v>
      </c>
      <c r="B137" s="91"/>
      <c r="C137" s="76"/>
      <c r="D137" s="109">
        <f>D120-D132+D135</f>
        <v>21301486</v>
      </c>
      <c r="E137" s="41"/>
      <c r="F137" s="109">
        <f>F120-F132+F135</f>
        <v>-3842112</v>
      </c>
      <c r="G137" s="41"/>
      <c r="H137" s="109">
        <f>H120-H132+H135</f>
        <v>4985298</v>
      </c>
      <c r="I137" s="41"/>
      <c r="J137" s="109">
        <f>J120-J132+J135</f>
        <v>2026526</v>
      </c>
    </row>
    <row r="138" spans="1:10" ht="21.75" customHeight="1">
      <c r="A138" s="95" t="s">
        <v>115</v>
      </c>
      <c r="D138" s="110">
        <v>3655054</v>
      </c>
      <c r="E138" s="78"/>
      <c r="F138" s="110">
        <v>437181</v>
      </c>
      <c r="G138" s="78"/>
      <c r="H138" s="114">
        <v>-879255</v>
      </c>
      <c r="I138" s="78"/>
      <c r="J138" s="114">
        <v>-624167</v>
      </c>
    </row>
    <row r="139" spans="1:10" ht="21.75" customHeight="1" thickBot="1">
      <c r="A139" s="91" t="s">
        <v>116</v>
      </c>
      <c r="B139" s="91"/>
      <c r="D139" s="111">
        <f>D137-D138</f>
        <v>17646432</v>
      </c>
      <c r="E139" s="41"/>
      <c r="F139" s="111">
        <f>F137-F138</f>
        <v>-4279293</v>
      </c>
      <c r="G139" s="41"/>
      <c r="H139" s="111">
        <f>H137-H138</f>
        <v>5864553</v>
      </c>
      <c r="I139" s="41"/>
      <c r="J139" s="111">
        <f>J137-J138</f>
        <v>2650693</v>
      </c>
    </row>
    <row r="140" spans="1:10" ht="10.5" customHeight="1" thickTop="1">
      <c r="A140" s="91"/>
      <c r="B140" s="91"/>
      <c r="D140" s="78"/>
      <c r="E140" s="78"/>
      <c r="F140" s="78"/>
      <c r="G140" s="78"/>
      <c r="H140" s="78"/>
      <c r="I140" s="78"/>
      <c r="J140" s="78"/>
    </row>
    <row r="141" spans="1:10" ht="21.75" customHeight="1">
      <c r="A141" s="91" t="s">
        <v>117</v>
      </c>
      <c r="D141" s="78"/>
      <c r="E141" s="78"/>
      <c r="F141" s="78"/>
      <c r="G141" s="78"/>
      <c r="H141" s="78"/>
      <c r="I141" s="78"/>
      <c r="J141" s="78"/>
    </row>
    <row r="142" spans="1:10" ht="21.75" customHeight="1">
      <c r="A142" s="95" t="s">
        <v>118</v>
      </c>
      <c r="D142" s="113">
        <v>15385605</v>
      </c>
      <c r="E142" s="78"/>
      <c r="F142" s="113">
        <v>-5328416</v>
      </c>
      <c r="G142" s="78"/>
      <c r="H142" s="126">
        <v>5864553</v>
      </c>
      <c r="I142" s="78"/>
      <c r="J142" s="78">
        <v>2650693</v>
      </c>
    </row>
    <row r="143" spans="1:10" ht="21.75" customHeight="1">
      <c r="A143" s="95" t="s">
        <v>119</v>
      </c>
      <c r="D143" s="127">
        <v>2260827</v>
      </c>
      <c r="E143" s="78"/>
      <c r="F143" s="127">
        <v>1049123</v>
      </c>
      <c r="G143" s="78"/>
      <c r="H143" s="108">
        <v>0</v>
      </c>
      <c r="I143" s="118"/>
      <c r="J143" s="108">
        <v>0</v>
      </c>
    </row>
    <row r="144" spans="1:10" ht="21.75" customHeight="1" thickBot="1">
      <c r="A144" s="91" t="s">
        <v>116</v>
      </c>
      <c r="B144" s="91"/>
      <c r="D144" s="111">
        <f>SUM(D142:D143)</f>
        <v>17646432</v>
      </c>
      <c r="E144" s="41"/>
      <c r="F144" s="111">
        <f>SUM(F142:F143)</f>
        <v>-4279293</v>
      </c>
      <c r="G144" s="41"/>
      <c r="H144" s="111">
        <f>SUM(H142:H143)</f>
        <v>5864553</v>
      </c>
      <c r="I144" s="41"/>
      <c r="J144" s="112">
        <f>SUM(J142:J143)</f>
        <v>2650693</v>
      </c>
    </row>
    <row r="145" spans="1:10" ht="10.5" customHeight="1" thickTop="1">
      <c r="A145" s="91"/>
      <c r="B145" s="91"/>
      <c r="D145" s="78"/>
      <c r="E145" s="78"/>
      <c r="F145" s="78"/>
      <c r="G145" s="78"/>
      <c r="H145" s="78"/>
      <c r="I145" s="78"/>
      <c r="J145" s="78"/>
    </row>
    <row r="146" spans="1:10" ht="21.75" customHeight="1">
      <c r="A146" s="35" t="s">
        <v>120</v>
      </c>
      <c r="B146" s="91"/>
      <c r="D146" s="78"/>
      <c r="E146" s="78"/>
      <c r="F146" s="78"/>
      <c r="G146" s="78"/>
      <c r="H146" s="78"/>
      <c r="I146" s="78"/>
      <c r="J146" s="78"/>
    </row>
    <row r="147" spans="1:10" ht="21.75" customHeight="1" thickBot="1">
      <c r="A147" s="91" t="s">
        <v>121</v>
      </c>
      <c r="B147" s="91"/>
      <c r="C147" s="36">
        <v>10</v>
      </c>
      <c r="D147" s="115">
        <v>1.88</v>
      </c>
      <c r="E147" s="109"/>
      <c r="F147" s="115">
        <v>-0.73</v>
      </c>
      <c r="G147" s="41"/>
      <c r="H147" s="116">
        <v>0.61</v>
      </c>
      <c r="I147" s="109"/>
      <c r="J147" s="116">
        <v>0.27</v>
      </c>
    </row>
    <row r="148" spans="1:10" ht="21.75" customHeight="1" thickTop="1">
      <c r="A148" s="90" t="s">
        <v>0</v>
      </c>
      <c r="B148" s="91"/>
      <c r="C148" s="91"/>
      <c r="D148" s="70"/>
      <c r="E148" s="70"/>
      <c r="F148" s="70"/>
    </row>
    <row r="149" spans="1:10" ht="21.75" customHeight="1">
      <c r="A149" s="90" t="s">
        <v>1</v>
      </c>
      <c r="B149" s="91"/>
      <c r="C149" s="91"/>
      <c r="D149" s="70"/>
      <c r="E149" s="70"/>
      <c r="F149" s="70"/>
    </row>
    <row r="150" spans="1:10" ht="21.75" customHeight="1">
      <c r="A150" s="93" t="s">
        <v>122</v>
      </c>
      <c r="B150" s="91"/>
      <c r="C150" s="117"/>
    </row>
    <row r="151" spans="1:10" ht="18" customHeight="1">
      <c r="H151" s="96"/>
      <c r="I151" s="97"/>
      <c r="J151" s="98" t="s">
        <v>3</v>
      </c>
    </row>
    <row r="152" spans="1:10" ht="21.65" customHeight="1">
      <c r="A152" s="35"/>
      <c r="B152" s="35"/>
      <c r="D152" s="217" t="s">
        <v>4</v>
      </c>
      <c r="E152" s="217"/>
      <c r="F152" s="217"/>
      <c r="G152" s="99"/>
      <c r="H152" s="217" t="s">
        <v>5</v>
      </c>
      <c r="I152" s="217"/>
      <c r="J152" s="217"/>
    </row>
    <row r="153" spans="1:10" ht="21.65" customHeight="1">
      <c r="D153" s="218" t="s">
        <v>6</v>
      </c>
      <c r="E153" s="218"/>
      <c r="F153" s="218"/>
      <c r="G153" s="99"/>
      <c r="H153" s="218" t="s">
        <v>6</v>
      </c>
      <c r="I153" s="218"/>
      <c r="J153" s="218"/>
    </row>
    <row r="154" spans="1:10" ht="21.65" customHeight="1">
      <c r="D154" s="219" t="s">
        <v>149</v>
      </c>
      <c r="E154" s="219"/>
      <c r="F154" s="219"/>
      <c r="G154" s="100"/>
      <c r="H154" s="219" t="s">
        <v>149</v>
      </c>
      <c r="I154" s="219"/>
      <c r="J154" s="219"/>
    </row>
    <row r="155" spans="1:10" ht="21.65" customHeight="1">
      <c r="A155" s="91"/>
      <c r="B155" s="91"/>
      <c r="C155" s="33"/>
      <c r="D155" s="220" t="s">
        <v>8</v>
      </c>
      <c r="E155" s="221"/>
      <c r="F155" s="221"/>
      <c r="G155" s="100"/>
      <c r="H155" s="220" t="s">
        <v>8</v>
      </c>
      <c r="I155" s="221"/>
      <c r="J155" s="221"/>
    </row>
    <row r="156" spans="1:10" ht="21.65" customHeight="1">
      <c r="A156" s="91"/>
      <c r="B156" s="91"/>
      <c r="C156" s="36" t="s">
        <v>10</v>
      </c>
      <c r="D156" s="101">
        <v>2024</v>
      </c>
      <c r="E156" s="102"/>
      <c r="F156" s="101">
        <v>2023</v>
      </c>
      <c r="G156" s="102"/>
      <c r="H156" s="101">
        <v>2024</v>
      </c>
      <c r="I156" s="102"/>
      <c r="J156" s="101">
        <v>2023</v>
      </c>
    </row>
    <row r="157" spans="1:10" ht="10.5" customHeight="1">
      <c r="A157" s="9"/>
      <c r="B157" s="91"/>
      <c r="D157" s="128"/>
      <c r="E157" s="128"/>
      <c r="F157" s="128"/>
      <c r="G157" s="128"/>
      <c r="H157" s="128"/>
      <c r="I157" s="128"/>
      <c r="J157" s="128"/>
    </row>
    <row r="158" spans="1:10" ht="19.399999999999999" customHeight="1">
      <c r="A158" s="91" t="s">
        <v>116</v>
      </c>
      <c r="D158" s="109">
        <f>D144</f>
        <v>17646432</v>
      </c>
      <c r="E158" s="41"/>
      <c r="F158" s="109">
        <f>F144</f>
        <v>-4279293</v>
      </c>
      <c r="G158" s="41"/>
      <c r="H158" s="109">
        <f>H144</f>
        <v>5864553</v>
      </c>
      <c r="I158" s="41"/>
      <c r="J158" s="109">
        <f>J144</f>
        <v>2650693</v>
      </c>
    </row>
    <row r="159" spans="1:10" ht="10.5" customHeight="1">
      <c r="A159" s="91"/>
      <c r="D159" s="78"/>
      <c r="E159" s="78"/>
      <c r="F159" s="78"/>
      <c r="G159" s="78"/>
      <c r="H159" s="78"/>
      <c r="I159" s="78"/>
      <c r="J159" s="78"/>
    </row>
    <row r="160" spans="1:10" ht="20.25" customHeight="1">
      <c r="A160" s="91" t="s">
        <v>123</v>
      </c>
      <c r="D160" s="78"/>
      <c r="E160" s="78"/>
      <c r="F160" s="78"/>
      <c r="G160" s="78"/>
      <c r="H160" s="78"/>
      <c r="I160" s="78"/>
      <c r="J160" s="78"/>
    </row>
    <row r="161" spans="1:10" ht="20.25" customHeight="1">
      <c r="A161" s="9" t="s">
        <v>124</v>
      </c>
      <c r="D161" s="78"/>
      <c r="E161" s="78"/>
      <c r="F161" s="78"/>
      <c r="G161" s="78"/>
      <c r="H161" s="78"/>
      <c r="I161" s="78"/>
      <c r="J161" s="78"/>
    </row>
    <row r="162" spans="1:10" ht="20.25" customHeight="1">
      <c r="A162" s="9" t="s">
        <v>125</v>
      </c>
      <c r="D162" s="78"/>
      <c r="E162" s="78"/>
      <c r="F162" s="78"/>
      <c r="G162" s="78"/>
      <c r="H162" s="78"/>
      <c r="I162" s="78"/>
      <c r="J162" s="78"/>
    </row>
    <row r="163" spans="1:10" ht="20.25" customHeight="1">
      <c r="A163" s="33" t="s">
        <v>126</v>
      </c>
      <c r="D163" s="119">
        <v>-10220960</v>
      </c>
      <c r="E163" s="78"/>
      <c r="F163" s="119">
        <v>-5893063</v>
      </c>
      <c r="G163" s="78"/>
      <c r="H163" s="118">
        <v>0</v>
      </c>
      <c r="I163" s="78"/>
      <c r="J163" s="118">
        <v>0</v>
      </c>
    </row>
    <row r="164" spans="1:10" ht="20.25" customHeight="1">
      <c r="A164" s="33" t="s">
        <v>345</v>
      </c>
      <c r="B164" s="33"/>
      <c r="D164" s="119">
        <v>-1188347</v>
      </c>
      <c r="E164" s="78"/>
      <c r="F164" s="119">
        <v>-151112</v>
      </c>
      <c r="G164" s="78"/>
      <c r="H164" s="118">
        <v>24866</v>
      </c>
      <c r="I164" s="78"/>
      <c r="J164" s="118">
        <v>67576</v>
      </c>
    </row>
    <row r="165" spans="1:10" ht="20.25" customHeight="1">
      <c r="A165" s="33" t="s">
        <v>127</v>
      </c>
      <c r="D165" s="119"/>
      <c r="E165" s="78"/>
      <c r="F165" s="119"/>
      <c r="G165" s="78"/>
      <c r="H165" s="118"/>
      <c r="I165" s="78"/>
      <c r="J165" s="118"/>
    </row>
    <row r="166" spans="1:10" ht="20.25" customHeight="1">
      <c r="A166" s="33" t="s">
        <v>128</v>
      </c>
      <c r="D166" s="118">
        <v>0</v>
      </c>
      <c r="E166" s="78"/>
      <c r="F166" s="118">
        <v>-99289</v>
      </c>
      <c r="G166" s="78"/>
      <c r="H166" s="118">
        <v>0</v>
      </c>
      <c r="I166" s="78"/>
      <c r="J166" s="118">
        <v>0</v>
      </c>
    </row>
    <row r="167" spans="1:10" ht="20.25" customHeight="1">
      <c r="A167" s="95" t="s">
        <v>129</v>
      </c>
      <c r="B167" s="33"/>
      <c r="D167" s="33"/>
      <c r="E167" s="33"/>
      <c r="F167" s="33"/>
      <c r="G167" s="33"/>
      <c r="H167" s="33"/>
      <c r="I167" s="33"/>
      <c r="J167" s="33"/>
    </row>
    <row r="168" spans="1:10" ht="20.25" customHeight="1">
      <c r="A168" s="95" t="s">
        <v>130</v>
      </c>
      <c r="B168" s="33"/>
      <c r="D168" s="119"/>
      <c r="E168" s="78"/>
    </row>
    <row r="169" spans="1:10" ht="20.25" customHeight="1">
      <c r="A169" s="95" t="s">
        <v>131</v>
      </c>
      <c r="B169" s="33"/>
      <c r="C169" s="36">
        <v>5</v>
      </c>
      <c r="D169" s="119">
        <v>-3142729</v>
      </c>
      <c r="E169" s="78"/>
      <c r="F169" s="119">
        <v>231357</v>
      </c>
      <c r="G169" s="78"/>
      <c r="H169" s="118">
        <v>0</v>
      </c>
      <c r="I169" s="78"/>
      <c r="J169" s="118">
        <v>0</v>
      </c>
    </row>
    <row r="170" spans="1:10" ht="20.25" customHeight="1">
      <c r="A170" s="95" t="s">
        <v>132</v>
      </c>
      <c r="D170" s="78"/>
      <c r="E170" s="78"/>
      <c r="F170" s="78"/>
      <c r="G170" s="78"/>
      <c r="H170" s="118"/>
      <c r="I170" s="78"/>
      <c r="J170" s="118"/>
    </row>
    <row r="171" spans="1:10" ht="20.25" customHeight="1">
      <c r="A171" s="95" t="s">
        <v>133</v>
      </c>
      <c r="D171" s="110">
        <v>169477</v>
      </c>
      <c r="E171" s="78"/>
      <c r="F171" s="110">
        <v>-259910</v>
      </c>
      <c r="G171" s="78"/>
      <c r="H171" s="108">
        <v>-4973</v>
      </c>
      <c r="I171" s="78"/>
      <c r="J171" s="108">
        <v>-13515</v>
      </c>
    </row>
    <row r="172" spans="1:10" ht="20.25" customHeight="1">
      <c r="A172" s="120" t="s">
        <v>134</v>
      </c>
      <c r="D172" s="78"/>
      <c r="E172" s="78"/>
      <c r="F172" s="78"/>
      <c r="G172" s="78"/>
      <c r="H172" s="78"/>
      <c r="I172" s="78"/>
      <c r="J172" s="78"/>
    </row>
    <row r="173" spans="1:10" ht="20.25" customHeight="1">
      <c r="A173" s="120" t="s">
        <v>125</v>
      </c>
      <c r="B173" s="33"/>
      <c r="C173" s="76"/>
      <c r="D173" s="121">
        <f>SUM(D163:D171)</f>
        <v>-14382559</v>
      </c>
      <c r="E173" s="109"/>
      <c r="F173" s="121">
        <f>SUM(F163:F171)</f>
        <v>-6172017</v>
      </c>
      <c r="G173" s="41"/>
      <c r="H173" s="121">
        <f>SUM(H163:H171)</f>
        <v>19893</v>
      </c>
      <c r="I173" s="109"/>
      <c r="J173" s="121">
        <f>SUM(J163:J171)</f>
        <v>54061</v>
      </c>
    </row>
    <row r="174" spans="1:10" ht="10.5" customHeight="1">
      <c r="A174" s="120"/>
      <c r="B174" s="33"/>
      <c r="C174" s="76"/>
      <c r="D174" s="109"/>
      <c r="E174" s="109"/>
      <c r="F174" s="109"/>
      <c r="G174" s="41"/>
      <c r="H174" s="109"/>
      <c r="I174" s="109"/>
      <c r="J174" s="109"/>
    </row>
    <row r="175" spans="1:10" ht="20.25" customHeight="1">
      <c r="A175" s="9" t="s">
        <v>153</v>
      </c>
      <c r="D175" s="78"/>
      <c r="E175" s="78"/>
      <c r="F175" s="78"/>
      <c r="G175" s="78"/>
      <c r="H175" s="78"/>
      <c r="I175" s="78"/>
      <c r="J175" s="78"/>
    </row>
    <row r="176" spans="1:10" ht="20.25" customHeight="1">
      <c r="A176" s="9" t="s">
        <v>125</v>
      </c>
      <c r="D176" s="78"/>
      <c r="E176" s="78"/>
      <c r="F176" s="78"/>
      <c r="G176" s="78"/>
      <c r="H176" s="78"/>
      <c r="I176" s="78"/>
      <c r="J176" s="78"/>
    </row>
    <row r="177" spans="1:14" ht="20.25" customHeight="1">
      <c r="A177" s="95" t="s">
        <v>347</v>
      </c>
      <c r="D177" s="78"/>
      <c r="E177" s="78"/>
      <c r="F177" s="78"/>
      <c r="G177" s="78"/>
      <c r="H177" s="78"/>
      <c r="I177" s="78"/>
      <c r="J177" s="78"/>
    </row>
    <row r="178" spans="1:14" ht="20.25" customHeight="1">
      <c r="A178" s="95" t="s">
        <v>137</v>
      </c>
      <c r="D178" s="119">
        <v>2903554</v>
      </c>
      <c r="E178" s="78"/>
      <c r="F178" s="119">
        <v>-2043073</v>
      </c>
      <c r="G178" s="78"/>
      <c r="H178" s="119">
        <v>-18000</v>
      </c>
      <c r="I178" s="78"/>
      <c r="J178" s="118">
        <v>-9000</v>
      </c>
    </row>
    <row r="179" spans="1:14" ht="20.25" customHeight="1">
      <c r="A179" s="95" t="s">
        <v>348</v>
      </c>
      <c r="B179" s="91"/>
      <c r="D179" s="119">
        <v>50745</v>
      </c>
      <c r="E179" s="78"/>
      <c r="F179" s="119">
        <v>267934</v>
      </c>
      <c r="G179" s="78"/>
      <c r="H179" s="118">
        <v>0</v>
      </c>
      <c r="I179" s="78"/>
      <c r="J179" s="118">
        <v>98760</v>
      </c>
    </row>
    <row r="180" spans="1:14" ht="20.25" customHeight="1">
      <c r="A180" s="95" t="s">
        <v>349</v>
      </c>
      <c r="B180" s="91"/>
      <c r="D180" s="119">
        <v>97127</v>
      </c>
      <c r="E180" s="78"/>
      <c r="F180" s="119">
        <v>192044</v>
      </c>
      <c r="G180" s="78"/>
      <c r="H180" s="118">
        <v>0</v>
      </c>
      <c r="I180" s="78"/>
      <c r="J180" s="118">
        <v>0</v>
      </c>
    </row>
    <row r="181" spans="1:14" ht="20.25" customHeight="1">
      <c r="A181" s="95" t="s">
        <v>138</v>
      </c>
      <c r="B181" s="91"/>
      <c r="D181" s="119"/>
      <c r="E181" s="78"/>
      <c r="F181" s="119"/>
      <c r="G181" s="78"/>
      <c r="H181" s="119"/>
      <c r="I181" s="78"/>
      <c r="J181" s="118"/>
      <c r="M181" s="95"/>
      <c r="N181" s="91"/>
    </row>
    <row r="182" spans="1:14" ht="20.25" customHeight="1">
      <c r="A182" s="95" t="s">
        <v>139</v>
      </c>
      <c r="B182" s="91"/>
      <c r="D182" s="119"/>
      <c r="E182" s="78"/>
      <c r="F182" s="119"/>
      <c r="G182" s="78"/>
      <c r="H182" s="119"/>
      <c r="I182" s="78"/>
      <c r="J182" s="118"/>
      <c r="M182" s="95"/>
      <c r="N182" s="91"/>
    </row>
    <row r="183" spans="1:14" ht="20.25" customHeight="1">
      <c r="A183" s="95" t="s">
        <v>131</v>
      </c>
      <c r="B183" s="91"/>
      <c r="C183" s="36">
        <v>5</v>
      </c>
      <c r="D183" s="119">
        <v>157278</v>
      </c>
      <c r="E183" s="78"/>
      <c r="F183" s="119">
        <v>264910</v>
      </c>
      <c r="G183" s="78"/>
      <c r="H183" s="118">
        <v>0</v>
      </c>
      <c r="I183" s="78"/>
      <c r="J183" s="118">
        <v>0</v>
      </c>
      <c r="M183" s="95"/>
      <c r="N183" s="91"/>
    </row>
    <row r="184" spans="1:14" ht="20.25" customHeight="1">
      <c r="A184" s="95" t="s">
        <v>154</v>
      </c>
      <c r="B184" s="91"/>
      <c r="D184" s="118"/>
      <c r="E184" s="78"/>
      <c r="F184" s="118"/>
      <c r="G184" s="78"/>
      <c r="H184" s="118"/>
      <c r="I184" s="78"/>
      <c r="J184" s="118"/>
      <c r="M184" s="95"/>
      <c r="N184" s="91"/>
    </row>
    <row r="185" spans="1:14" ht="20.25" customHeight="1">
      <c r="A185" s="95" t="s">
        <v>133</v>
      </c>
      <c r="B185" s="91"/>
      <c r="D185" s="110">
        <v>-699962</v>
      </c>
      <c r="E185" s="78"/>
      <c r="F185" s="110">
        <v>11905</v>
      </c>
      <c r="G185" s="78"/>
      <c r="H185" s="110">
        <v>3600</v>
      </c>
      <c r="I185" s="78"/>
      <c r="J185" s="108">
        <v>-17952</v>
      </c>
    </row>
    <row r="186" spans="1:14" ht="20.25" customHeight="1">
      <c r="A186" s="120" t="s">
        <v>142</v>
      </c>
      <c r="B186" s="91"/>
      <c r="D186" s="78"/>
      <c r="E186" s="78"/>
      <c r="F186" s="78"/>
      <c r="G186" s="78"/>
      <c r="H186" s="78"/>
      <c r="I186" s="78"/>
      <c r="J186" s="78"/>
    </row>
    <row r="187" spans="1:14" ht="20.25" customHeight="1">
      <c r="A187" s="120" t="s">
        <v>125</v>
      </c>
      <c r="B187" s="91"/>
      <c r="D187" s="121">
        <f>SUM(D177:D185)</f>
        <v>2508742</v>
      </c>
      <c r="E187" s="41"/>
      <c r="F187" s="121">
        <f>SUM(F177:F185)</f>
        <v>-1306280</v>
      </c>
      <c r="G187" s="41"/>
      <c r="H187" s="121">
        <f>SUM(H177:H185)</f>
        <v>-14400</v>
      </c>
      <c r="I187" s="109"/>
      <c r="J187" s="121">
        <f>SUM(J177:J185)</f>
        <v>71808</v>
      </c>
    </row>
    <row r="188" spans="1:14" ht="20.25" customHeight="1">
      <c r="A188" s="91" t="s">
        <v>143</v>
      </c>
      <c r="B188" s="91"/>
      <c r="D188" s="78"/>
      <c r="E188" s="78"/>
      <c r="F188" s="78"/>
      <c r="G188" s="78"/>
      <c r="H188" s="78"/>
      <c r="I188" s="78"/>
      <c r="J188" s="78"/>
    </row>
    <row r="189" spans="1:14" ht="20.25" customHeight="1">
      <c r="A189" s="91" t="s">
        <v>144</v>
      </c>
      <c r="B189" s="91"/>
      <c r="D189" s="121">
        <f>D173+D187</f>
        <v>-11873817</v>
      </c>
      <c r="E189" s="41"/>
      <c r="F189" s="121">
        <f>F173+F187</f>
        <v>-7478297</v>
      </c>
      <c r="G189" s="41"/>
      <c r="H189" s="121">
        <f>H173+H187</f>
        <v>5493</v>
      </c>
      <c r="I189" s="109"/>
      <c r="J189" s="121">
        <f>J173+J187</f>
        <v>125869</v>
      </c>
    </row>
    <row r="190" spans="1:14" ht="20.25" customHeight="1">
      <c r="A190" s="91" t="s">
        <v>148</v>
      </c>
      <c r="B190" s="91"/>
      <c r="D190" s="208"/>
      <c r="E190" s="41"/>
      <c r="F190" s="208"/>
      <c r="G190" s="41"/>
      <c r="H190" s="208"/>
      <c r="I190" s="109"/>
      <c r="J190" s="208"/>
    </row>
    <row r="191" spans="1:14" ht="20.25" customHeight="1" thickBot="1">
      <c r="A191" s="91" t="s">
        <v>146</v>
      </c>
      <c r="D191" s="123">
        <f>D158+D189</f>
        <v>5772615</v>
      </c>
      <c r="E191" s="41"/>
      <c r="F191" s="123">
        <f>F158+F189</f>
        <v>-11757590</v>
      </c>
      <c r="G191" s="41"/>
      <c r="H191" s="123">
        <f>H158+H189</f>
        <v>5870046</v>
      </c>
      <c r="I191" s="41"/>
      <c r="J191" s="123">
        <f>J158+J189</f>
        <v>2776562</v>
      </c>
    </row>
    <row r="192" spans="1:14" ht="10.5" customHeight="1" thickTop="1">
      <c r="A192" s="91"/>
      <c r="D192" s="78"/>
      <c r="E192" s="78"/>
      <c r="F192" s="78"/>
      <c r="G192" s="78"/>
      <c r="H192" s="78"/>
      <c r="I192" s="78"/>
      <c r="J192" s="78"/>
    </row>
    <row r="193" spans="1:10" ht="21.75" customHeight="1">
      <c r="A193" s="90" t="s">
        <v>0</v>
      </c>
      <c r="B193" s="91"/>
      <c r="C193" s="91"/>
      <c r="D193" s="70"/>
      <c r="E193" s="70"/>
      <c r="F193" s="70"/>
    </row>
    <row r="194" spans="1:10" ht="21.75" customHeight="1">
      <c r="A194" s="90" t="s">
        <v>1</v>
      </c>
      <c r="B194" s="91"/>
      <c r="C194" s="91"/>
      <c r="D194" s="70"/>
      <c r="E194" s="70"/>
      <c r="F194" s="70"/>
    </row>
    <row r="195" spans="1:10" ht="21.75" customHeight="1">
      <c r="A195" s="93" t="s">
        <v>122</v>
      </c>
      <c r="B195" s="91"/>
      <c r="C195" s="117"/>
    </row>
    <row r="196" spans="1:10" ht="18" customHeight="1">
      <c r="H196" s="96"/>
      <c r="I196" s="97"/>
      <c r="J196" s="98" t="s">
        <v>3</v>
      </c>
    </row>
    <row r="197" spans="1:10" ht="21.65" customHeight="1">
      <c r="A197" s="35"/>
      <c r="B197" s="35"/>
      <c r="D197" s="217" t="s">
        <v>4</v>
      </c>
      <c r="E197" s="217"/>
      <c r="F197" s="217"/>
      <c r="G197" s="99"/>
      <c r="H197" s="217" t="s">
        <v>5</v>
      </c>
      <c r="I197" s="217"/>
      <c r="J197" s="217"/>
    </row>
    <row r="198" spans="1:10" ht="21.65" customHeight="1">
      <c r="D198" s="218" t="s">
        <v>6</v>
      </c>
      <c r="E198" s="218"/>
      <c r="F198" s="218"/>
      <c r="G198" s="99"/>
      <c r="H198" s="218" t="s">
        <v>6</v>
      </c>
      <c r="I198" s="218"/>
      <c r="J198" s="218"/>
    </row>
    <row r="199" spans="1:10" ht="21.65" customHeight="1">
      <c r="D199" s="219" t="s">
        <v>149</v>
      </c>
      <c r="E199" s="219"/>
      <c r="F199" s="219"/>
      <c r="G199" s="100"/>
      <c r="H199" s="219" t="s">
        <v>149</v>
      </c>
      <c r="I199" s="219"/>
      <c r="J199" s="219"/>
    </row>
    <row r="200" spans="1:10" ht="21.65" customHeight="1">
      <c r="A200" s="91"/>
      <c r="B200" s="91"/>
      <c r="C200" s="33"/>
      <c r="D200" s="220" t="s">
        <v>8</v>
      </c>
      <c r="E200" s="221"/>
      <c r="F200" s="221"/>
      <c r="G200" s="100"/>
      <c r="H200" s="220" t="s">
        <v>8</v>
      </c>
      <c r="I200" s="221"/>
      <c r="J200" s="221"/>
    </row>
    <row r="201" spans="1:10" ht="21.65" customHeight="1">
      <c r="A201" s="91"/>
      <c r="B201" s="91"/>
      <c r="D201" s="101">
        <v>2024</v>
      </c>
      <c r="E201" s="102"/>
      <c r="F201" s="101">
        <v>2023</v>
      </c>
      <c r="G201" s="102"/>
      <c r="H201" s="101">
        <v>2024</v>
      </c>
      <c r="I201" s="102"/>
      <c r="J201" s="101">
        <v>2023</v>
      </c>
    </row>
    <row r="202" spans="1:10" ht="10.5" customHeight="1">
      <c r="A202" s="9"/>
      <c r="B202" s="91"/>
      <c r="D202" s="128"/>
      <c r="E202" s="128"/>
      <c r="F202" s="128"/>
      <c r="G202" s="128"/>
      <c r="H202" s="128"/>
      <c r="I202" s="128"/>
      <c r="J202" s="128"/>
    </row>
    <row r="203" spans="1:10" ht="20.25" customHeight="1">
      <c r="A203" s="91" t="s">
        <v>145</v>
      </c>
      <c r="B203" s="91"/>
      <c r="D203" s="78"/>
      <c r="E203" s="78"/>
      <c r="F203" s="78"/>
      <c r="G203" s="78"/>
      <c r="H203" s="78"/>
      <c r="I203" s="78"/>
      <c r="J203" s="78"/>
    </row>
    <row r="204" spans="1:10" ht="20.25" customHeight="1">
      <c r="A204" s="91" t="s">
        <v>147</v>
      </c>
      <c r="B204" s="91"/>
      <c r="D204" s="78"/>
      <c r="E204" s="78"/>
      <c r="F204" s="78"/>
      <c r="G204" s="78"/>
      <c r="H204" s="78"/>
      <c r="I204" s="78"/>
      <c r="J204" s="78"/>
    </row>
    <row r="205" spans="1:10" ht="20.25" customHeight="1">
      <c r="A205" s="95" t="s">
        <v>118</v>
      </c>
      <c r="D205" s="119">
        <v>5272502</v>
      </c>
      <c r="E205" s="78"/>
      <c r="F205" s="119">
        <v>-13160978</v>
      </c>
      <c r="G205" s="78"/>
      <c r="H205" s="118">
        <v>5870046</v>
      </c>
      <c r="I205" s="78"/>
      <c r="J205" s="118">
        <v>2776562</v>
      </c>
    </row>
    <row r="206" spans="1:10" ht="20.25" customHeight="1">
      <c r="A206" s="95" t="s">
        <v>119</v>
      </c>
      <c r="B206" s="91"/>
      <c r="D206" s="108">
        <v>500113</v>
      </c>
      <c r="E206" s="78"/>
      <c r="F206" s="108">
        <v>1403388</v>
      </c>
      <c r="G206" s="78"/>
      <c r="H206" s="108">
        <v>0</v>
      </c>
      <c r="I206" s="78"/>
      <c r="J206" s="108">
        <v>0</v>
      </c>
    </row>
    <row r="207" spans="1:10" ht="20.25" customHeight="1">
      <c r="A207" s="91" t="s">
        <v>145</v>
      </c>
      <c r="B207" s="91"/>
      <c r="D207" s="126"/>
      <c r="E207" s="78"/>
      <c r="F207" s="126"/>
      <c r="G207" s="78"/>
      <c r="H207" s="126"/>
      <c r="I207" s="78"/>
      <c r="J207" s="126"/>
    </row>
    <row r="208" spans="1:10" ht="20.25" customHeight="1" thickBot="1">
      <c r="A208" s="91" t="s">
        <v>146</v>
      </c>
      <c r="D208" s="123">
        <f>SUM(D205:D206)</f>
        <v>5772615</v>
      </c>
      <c r="E208" s="41"/>
      <c r="F208" s="123">
        <f>SUM(F205:F206)</f>
        <v>-11757590</v>
      </c>
      <c r="G208" s="41"/>
      <c r="H208" s="123">
        <f>SUM(H205:H206)</f>
        <v>5870046</v>
      </c>
      <c r="I208" s="41"/>
      <c r="J208" s="123">
        <f>SUM(J205:J206)</f>
        <v>2776562</v>
      </c>
    </row>
    <row r="209" ht="21.75" customHeight="1" thickTop="1"/>
  </sheetData>
  <mergeCells count="48">
    <mergeCell ref="D200:F200"/>
    <mergeCell ref="H200:J200"/>
    <mergeCell ref="D197:F197"/>
    <mergeCell ref="H197:J197"/>
    <mergeCell ref="D198:F198"/>
    <mergeCell ref="H198:J198"/>
    <mergeCell ref="D199:F199"/>
    <mergeCell ref="H199:J199"/>
    <mergeCell ref="D155:F155"/>
    <mergeCell ref="H155:J155"/>
    <mergeCell ref="D152:F152"/>
    <mergeCell ref="H152:J152"/>
    <mergeCell ref="D153:F153"/>
    <mergeCell ref="H153:J153"/>
    <mergeCell ref="D154:F154"/>
    <mergeCell ref="H154:J154"/>
    <mergeCell ref="D109:F109"/>
    <mergeCell ref="H109:J109"/>
    <mergeCell ref="D110:F110"/>
    <mergeCell ref="H110:J110"/>
    <mergeCell ref="D111:F111"/>
    <mergeCell ref="H111:J111"/>
    <mergeCell ref="D49:F49"/>
    <mergeCell ref="H49:J49"/>
    <mergeCell ref="D50:F50"/>
    <mergeCell ref="H50:J50"/>
    <mergeCell ref="D108:F108"/>
    <mergeCell ref="H108:J108"/>
    <mergeCell ref="D92:F92"/>
    <mergeCell ref="H92:J92"/>
    <mergeCell ref="D93:F93"/>
    <mergeCell ref="H93:J93"/>
    <mergeCell ref="D94:F94"/>
    <mergeCell ref="H94:J94"/>
    <mergeCell ref="D95:F95"/>
    <mergeCell ref="H95:J95"/>
    <mergeCell ref="D8:F8"/>
    <mergeCell ref="H8:J8"/>
    <mergeCell ref="D47:F47"/>
    <mergeCell ref="H47:J47"/>
    <mergeCell ref="D48:F48"/>
    <mergeCell ref="H48:J48"/>
    <mergeCell ref="D5:F5"/>
    <mergeCell ref="H5:J5"/>
    <mergeCell ref="D6:F6"/>
    <mergeCell ref="H6:J6"/>
    <mergeCell ref="D7:F7"/>
    <mergeCell ref="H7:J7"/>
  </mergeCells>
  <pageMargins left="0.8" right="0.8" top="0.48" bottom="0.5" header="0.5" footer="0.5"/>
  <pageSetup paperSize="9" scale="81" firstPageNumber="6" fitToHeight="4" orientation="portrait" useFirstPageNumber="1" r:id="rId1"/>
  <headerFooter>
    <oddFooter>&amp;L 
  The accompanying notes form an integral part of the interim financial statements.
&amp;C&amp;P</oddFooter>
  </headerFooter>
  <rowBreaks count="5" manualBreakCount="5">
    <brk id="42" max="16383" man="1"/>
    <brk id="87" max="9" man="1"/>
    <brk id="103" max="16383" man="1"/>
    <brk id="147" max="16383" man="1"/>
    <brk id="19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484A-4594-452F-8008-29A1386BDE2F}">
  <sheetPr>
    <pageSetUpPr fitToPage="1"/>
  </sheetPr>
  <dimension ref="A1:AM44"/>
  <sheetViews>
    <sheetView zoomScale="55" zoomScaleNormal="55" zoomScaleSheetLayoutView="85" workbookViewId="0"/>
  </sheetViews>
  <sheetFormatPr defaultColWidth="8.54296875" defaultRowHeight="14"/>
  <cols>
    <col min="1" max="1" width="49.54296875" style="33" customWidth="1"/>
    <col min="2" max="2" width="8.54296875" style="33"/>
    <col min="3" max="3" width="10.81640625" style="33" bestFit="1" customWidth="1"/>
    <col min="4" max="4" width="1" style="33" customWidth="1"/>
    <col min="5" max="5" width="14.54296875" style="33" customWidth="1"/>
    <col min="6" max="6" width="1" style="33" customWidth="1"/>
    <col min="7" max="7" width="18" style="33" customWidth="1"/>
    <col min="8" max="8" width="1" style="33" customWidth="1"/>
    <col min="9" max="9" width="14.453125" style="33" bestFit="1" customWidth="1"/>
    <col min="10" max="10" width="1" style="33" customWidth="1"/>
    <col min="11" max="11" width="10.54296875" style="33" customWidth="1"/>
    <col min="12" max="12" width="1" style="33" customWidth="1"/>
    <col min="13" max="13" width="9.1796875" style="33" bestFit="1" customWidth="1"/>
    <col min="14" max="14" width="1" style="33" customWidth="1"/>
    <col min="15" max="15" width="10.54296875" style="33" bestFit="1" customWidth="1"/>
    <col min="16" max="16" width="1" style="33" customWidth="1"/>
    <col min="17" max="17" width="14.81640625" style="33" customWidth="1"/>
    <col min="18" max="18" width="1" style="33" customWidth="1"/>
    <col min="19" max="19" width="14.1796875" style="33" customWidth="1"/>
    <col min="20" max="20" width="1" style="33" customWidth="1"/>
    <col min="21" max="21" width="11.81640625" style="33" bestFit="1" customWidth="1"/>
    <col min="22" max="22" width="1" style="33" customWidth="1"/>
    <col min="23" max="23" width="12.54296875" style="33" customWidth="1"/>
    <col min="24" max="24" width="1" style="33" customWidth="1"/>
    <col min="25" max="25" width="10.81640625" style="33" customWidth="1"/>
    <col min="26" max="26" width="1" style="33" customWidth="1"/>
    <col min="27" max="27" width="15.1796875" style="33" customWidth="1"/>
    <col min="28" max="28" width="1" style="33" customWidth="1"/>
    <col min="29" max="29" width="15.54296875" style="33" bestFit="1" customWidth="1"/>
    <col min="30" max="30" width="1" style="33" customWidth="1"/>
    <col min="31" max="31" width="13.26953125" style="33" customWidth="1"/>
    <col min="32" max="32" width="1" style="33" customWidth="1"/>
    <col min="33" max="33" width="13.81640625" style="33" customWidth="1"/>
    <col min="34" max="34" width="1" style="33" customWidth="1"/>
    <col min="35" max="35" width="17.54296875" style="33" customWidth="1"/>
    <col min="36" max="36" width="1" style="33" customWidth="1"/>
    <col min="37" max="37" width="12.453125" style="33" customWidth="1"/>
    <col min="38" max="38" width="1" style="33" customWidth="1"/>
    <col min="39" max="39" width="12.81640625" style="33" customWidth="1"/>
    <col min="40" max="16384" width="8.54296875" style="33"/>
  </cols>
  <sheetData>
    <row r="1" spans="1:39" ht="17.5">
      <c r="A1" s="44" t="s">
        <v>155</v>
      </c>
      <c r="B1" s="45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</row>
    <row r="2" spans="1:39" ht="17.5">
      <c r="A2" s="44" t="s">
        <v>156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15.5">
      <c r="A3" s="47" t="s">
        <v>157</v>
      </c>
      <c r="B3" s="48"/>
      <c r="C3" s="49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9"/>
      <c r="R3" s="49"/>
      <c r="S3" s="46"/>
      <c r="T3" s="46"/>
      <c r="U3" s="46"/>
      <c r="V3" s="46"/>
      <c r="W3" s="49"/>
      <c r="X3" s="46"/>
      <c r="Y3" s="46"/>
      <c r="Z3" s="46"/>
      <c r="AA3" s="46"/>
      <c r="AB3" s="46"/>
      <c r="AC3" s="49"/>
      <c r="AD3" s="49"/>
      <c r="AE3" s="49"/>
      <c r="AF3" s="46"/>
      <c r="AG3" s="46"/>
      <c r="AH3" s="46"/>
      <c r="AI3" s="46"/>
      <c r="AJ3" s="46"/>
      <c r="AK3" s="46"/>
      <c r="AL3" s="46"/>
      <c r="AM3" s="46"/>
    </row>
    <row r="4" spans="1:39" ht="15.5">
      <c r="A4" s="49"/>
      <c r="B4" s="7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98" t="s">
        <v>3</v>
      </c>
    </row>
    <row r="5" spans="1:39">
      <c r="A5" s="37"/>
      <c r="B5" s="73"/>
      <c r="C5" s="222" t="s">
        <v>158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</row>
    <row r="6" spans="1:39">
      <c r="A6" s="37"/>
      <c r="B6" s="130"/>
      <c r="C6" s="131"/>
      <c r="D6" s="131"/>
      <c r="E6" s="131"/>
      <c r="F6" s="131"/>
      <c r="G6" s="74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223" t="s">
        <v>89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131"/>
      <c r="AI6" s="131"/>
      <c r="AJ6" s="131"/>
      <c r="AK6" s="131"/>
      <c r="AL6" s="131"/>
      <c r="AM6" s="131"/>
    </row>
    <row r="7" spans="1:39">
      <c r="A7" s="37"/>
      <c r="B7" s="130"/>
      <c r="C7" s="131"/>
      <c r="D7" s="131"/>
      <c r="E7" s="131"/>
      <c r="F7" s="131"/>
      <c r="G7" s="74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74"/>
      <c r="X7" s="132"/>
      <c r="Y7" s="132"/>
      <c r="Z7" s="132"/>
      <c r="AA7" s="132"/>
      <c r="AB7" s="132"/>
      <c r="AC7" s="74" t="s">
        <v>159</v>
      </c>
      <c r="AD7" s="132"/>
      <c r="AE7" s="132"/>
      <c r="AF7" s="132"/>
      <c r="AG7" s="132"/>
      <c r="AH7" s="131"/>
      <c r="AI7" s="131"/>
      <c r="AJ7" s="131"/>
      <c r="AK7" s="131"/>
      <c r="AL7" s="131"/>
      <c r="AM7" s="131"/>
    </row>
    <row r="8" spans="1:39">
      <c r="A8" s="37"/>
      <c r="B8" s="130"/>
      <c r="C8" s="131"/>
      <c r="D8" s="131"/>
      <c r="E8" s="131"/>
      <c r="F8" s="131"/>
      <c r="G8" s="74" t="s">
        <v>160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74"/>
      <c r="X8" s="132"/>
      <c r="Y8" s="132"/>
      <c r="Z8" s="132"/>
      <c r="AA8" s="132"/>
      <c r="AB8" s="132"/>
      <c r="AC8" s="74" t="s">
        <v>161</v>
      </c>
      <c r="AD8" s="132"/>
      <c r="AE8" s="132"/>
      <c r="AF8" s="132"/>
      <c r="AG8" s="132"/>
      <c r="AH8" s="131"/>
      <c r="AI8" s="131"/>
      <c r="AJ8" s="131"/>
      <c r="AK8" s="131"/>
      <c r="AL8" s="131"/>
      <c r="AM8" s="131"/>
    </row>
    <row r="9" spans="1:39">
      <c r="A9" s="37"/>
      <c r="B9" s="130"/>
      <c r="C9" s="131"/>
      <c r="D9" s="131"/>
      <c r="E9" s="131"/>
      <c r="F9" s="131"/>
      <c r="G9" s="74" t="s">
        <v>162</v>
      </c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74"/>
      <c r="X9" s="132"/>
      <c r="AA9" s="74" t="s">
        <v>163</v>
      </c>
      <c r="AC9" s="74" t="s">
        <v>164</v>
      </c>
      <c r="AD9" s="132"/>
      <c r="AE9" s="132"/>
      <c r="AF9" s="132"/>
      <c r="AG9" s="132"/>
      <c r="AH9" s="131"/>
      <c r="AI9" s="131"/>
      <c r="AJ9" s="131"/>
      <c r="AK9" s="131"/>
      <c r="AL9" s="131"/>
      <c r="AM9" s="131"/>
    </row>
    <row r="10" spans="1:39">
      <c r="A10" s="37"/>
      <c r="B10" s="130"/>
      <c r="C10" s="37"/>
      <c r="D10" s="37"/>
      <c r="E10" s="132"/>
      <c r="F10" s="132"/>
      <c r="G10" s="74" t="s">
        <v>165</v>
      </c>
      <c r="H10" s="132"/>
      <c r="I10" s="74"/>
      <c r="J10" s="132"/>
      <c r="K10" s="132"/>
      <c r="L10" s="132"/>
      <c r="M10" s="132"/>
      <c r="N10" s="132"/>
      <c r="O10" s="132"/>
      <c r="P10" s="132"/>
      <c r="Q10" s="37"/>
      <c r="R10" s="37"/>
      <c r="S10" s="37"/>
      <c r="T10" s="132"/>
      <c r="U10" s="74"/>
      <c r="V10" s="37"/>
      <c r="W10" s="74"/>
      <c r="X10" s="37"/>
      <c r="Y10" s="74" t="s">
        <v>166</v>
      </c>
      <c r="Z10" s="74"/>
      <c r="AA10" s="74" t="s">
        <v>167</v>
      </c>
      <c r="AB10" s="74"/>
      <c r="AC10" s="74" t="s">
        <v>168</v>
      </c>
      <c r="AD10" s="74"/>
      <c r="AE10" s="74" t="s">
        <v>169</v>
      </c>
      <c r="AF10" s="132"/>
      <c r="AH10" s="37"/>
      <c r="AI10" s="133" t="s">
        <v>170</v>
      </c>
      <c r="AJ10" s="132"/>
      <c r="AK10" s="132"/>
      <c r="AL10" s="132"/>
      <c r="AM10" s="37"/>
    </row>
    <row r="11" spans="1:39">
      <c r="A11" s="37"/>
      <c r="B11" s="36"/>
      <c r="C11" s="132" t="s">
        <v>171</v>
      </c>
      <c r="D11" s="132"/>
      <c r="E11" s="74" t="s">
        <v>172</v>
      </c>
      <c r="F11" s="132"/>
      <c r="G11" s="74" t="s">
        <v>173</v>
      </c>
      <c r="H11" s="132"/>
      <c r="I11" s="74" t="s">
        <v>174</v>
      </c>
      <c r="J11" s="132"/>
      <c r="K11" s="37"/>
      <c r="L11" s="132"/>
      <c r="M11" s="37"/>
      <c r="N11" s="132"/>
      <c r="O11" s="37" t="s">
        <v>175</v>
      </c>
      <c r="P11" s="132"/>
      <c r="Q11" s="132" t="s">
        <v>176</v>
      </c>
      <c r="R11" s="37"/>
      <c r="S11" s="132"/>
      <c r="T11" s="132"/>
      <c r="U11" s="74" t="s">
        <v>177</v>
      </c>
      <c r="V11" s="37"/>
      <c r="W11" s="74" t="s">
        <v>178</v>
      </c>
      <c r="X11" s="132"/>
      <c r="Y11" s="74" t="s">
        <v>179</v>
      </c>
      <c r="Z11" s="74"/>
      <c r="AA11" s="74" t="s">
        <v>180</v>
      </c>
      <c r="AB11" s="74"/>
      <c r="AC11" s="74" t="s">
        <v>181</v>
      </c>
      <c r="AD11" s="74"/>
      <c r="AE11" s="74" t="s">
        <v>182</v>
      </c>
      <c r="AF11" s="132"/>
      <c r="AG11" s="132" t="s">
        <v>183</v>
      </c>
      <c r="AH11" s="37"/>
      <c r="AI11" s="133" t="s">
        <v>184</v>
      </c>
      <c r="AJ11" s="132"/>
      <c r="AK11" s="74" t="s">
        <v>185</v>
      </c>
      <c r="AL11" s="132"/>
      <c r="AM11" s="132" t="s">
        <v>186</v>
      </c>
    </row>
    <row r="12" spans="1:39">
      <c r="A12" s="37"/>
      <c r="B12" s="36"/>
      <c r="C12" s="74" t="s">
        <v>187</v>
      </c>
      <c r="D12" s="132"/>
      <c r="E12" s="74" t="s">
        <v>188</v>
      </c>
      <c r="F12" s="132"/>
      <c r="G12" s="74" t="s">
        <v>189</v>
      </c>
      <c r="H12" s="132"/>
      <c r="I12" s="74" t="s">
        <v>190</v>
      </c>
      <c r="J12" s="132"/>
      <c r="K12" s="74" t="s">
        <v>191</v>
      </c>
      <c r="L12" s="132"/>
      <c r="M12" s="132" t="s">
        <v>192</v>
      </c>
      <c r="N12" s="132"/>
      <c r="O12" s="132" t="s">
        <v>193</v>
      </c>
      <c r="P12" s="132"/>
      <c r="Q12" s="132" t="s">
        <v>194</v>
      </c>
      <c r="R12" s="37"/>
      <c r="S12" s="132" t="s">
        <v>195</v>
      </c>
      <c r="T12" s="132"/>
      <c r="U12" s="74" t="s">
        <v>196</v>
      </c>
      <c r="V12" s="132"/>
      <c r="W12" s="74" t="s">
        <v>197</v>
      </c>
      <c r="X12" s="132"/>
      <c r="Y12" s="74" t="s">
        <v>198</v>
      </c>
      <c r="Z12" s="74"/>
      <c r="AA12" s="74" t="s">
        <v>199</v>
      </c>
      <c r="AB12" s="74"/>
      <c r="AC12" s="74" t="s">
        <v>200</v>
      </c>
      <c r="AD12" s="74"/>
      <c r="AE12" s="74" t="s">
        <v>201</v>
      </c>
      <c r="AF12" s="132"/>
      <c r="AG12" s="74" t="s">
        <v>202</v>
      </c>
      <c r="AH12" s="132"/>
      <c r="AI12" s="74" t="s">
        <v>203</v>
      </c>
      <c r="AJ12" s="132"/>
      <c r="AK12" s="132" t="s">
        <v>204</v>
      </c>
      <c r="AL12" s="132"/>
      <c r="AM12" s="74" t="s">
        <v>205</v>
      </c>
    </row>
    <row r="13" spans="1:39">
      <c r="A13" s="37"/>
      <c r="B13" s="36"/>
      <c r="C13" s="134" t="s">
        <v>206</v>
      </c>
      <c r="D13" s="132"/>
      <c r="E13" s="134" t="s">
        <v>207</v>
      </c>
      <c r="F13" s="132"/>
      <c r="G13" s="75" t="s">
        <v>208</v>
      </c>
      <c r="H13" s="132"/>
      <c r="I13" s="75" t="s">
        <v>209</v>
      </c>
      <c r="J13" s="132"/>
      <c r="K13" s="75" t="s">
        <v>210</v>
      </c>
      <c r="L13" s="132"/>
      <c r="M13" s="134" t="s">
        <v>211</v>
      </c>
      <c r="N13" s="132"/>
      <c r="O13" s="134" t="s">
        <v>207</v>
      </c>
      <c r="P13" s="132"/>
      <c r="Q13" s="134" t="s">
        <v>212</v>
      </c>
      <c r="R13" s="37"/>
      <c r="S13" s="134" t="s">
        <v>207</v>
      </c>
      <c r="T13" s="132"/>
      <c r="U13" s="75" t="s">
        <v>213</v>
      </c>
      <c r="V13" s="132"/>
      <c r="W13" s="75" t="s">
        <v>214</v>
      </c>
      <c r="X13" s="132"/>
      <c r="Y13" s="134" t="s">
        <v>215</v>
      </c>
      <c r="Z13" s="132"/>
      <c r="AA13" s="134" t="s">
        <v>216</v>
      </c>
      <c r="AB13" s="132"/>
      <c r="AC13" s="75" t="s">
        <v>217</v>
      </c>
      <c r="AD13" s="74"/>
      <c r="AE13" s="75" t="s">
        <v>218</v>
      </c>
      <c r="AF13" s="132"/>
      <c r="AG13" s="75" t="s">
        <v>219</v>
      </c>
      <c r="AH13" s="132"/>
      <c r="AI13" s="75" t="s">
        <v>220</v>
      </c>
      <c r="AJ13" s="37"/>
      <c r="AK13" s="134" t="s">
        <v>221</v>
      </c>
      <c r="AL13" s="37"/>
      <c r="AM13" s="134" t="s">
        <v>219</v>
      </c>
    </row>
    <row r="14" spans="1:39">
      <c r="B14" s="7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18" customHeight="1">
      <c r="A15" s="176" t="s">
        <v>222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7"/>
      <c r="AM15" s="37"/>
    </row>
    <row r="16" spans="1:39" ht="18" customHeight="1">
      <c r="A16" s="176" t="s">
        <v>223</v>
      </c>
      <c r="B16" s="36"/>
      <c r="C16" s="197">
        <v>8611242</v>
      </c>
      <c r="D16" s="197"/>
      <c r="E16" s="197">
        <v>57298909</v>
      </c>
      <c r="F16" s="197"/>
      <c r="G16" s="197">
        <v>4500040</v>
      </c>
      <c r="H16" s="197"/>
      <c r="I16" s="197">
        <v>-9917</v>
      </c>
      <c r="J16" s="197"/>
      <c r="K16" s="197">
        <v>3548471</v>
      </c>
      <c r="L16" s="197"/>
      <c r="M16" s="197">
        <v>929166</v>
      </c>
      <c r="N16" s="197"/>
      <c r="O16" s="197">
        <v>7062578</v>
      </c>
      <c r="P16" s="197"/>
      <c r="Q16" s="197">
        <v>129862129</v>
      </c>
      <c r="R16" s="197"/>
      <c r="S16" s="197">
        <v>-11150227</v>
      </c>
      <c r="T16" s="197"/>
      <c r="U16" s="197">
        <v>15000000</v>
      </c>
      <c r="V16" s="197"/>
      <c r="W16" s="197">
        <v>54385118</v>
      </c>
      <c r="X16" s="197"/>
      <c r="Y16" s="197">
        <v>2865384</v>
      </c>
      <c r="Z16" s="197"/>
      <c r="AA16" s="197">
        <v>99289</v>
      </c>
      <c r="AB16" s="197"/>
      <c r="AC16" s="197">
        <v>5755847</v>
      </c>
      <c r="AD16" s="197"/>
      <c r="AE16" s="197">
        <v>-22705384</v>
      </c>
      <c r="AF16" s="197"/>
      <c r="AG16" s="197">
        <f>SUM(W16:AE16)</f>
        <v>40400254</v>
      </c>
      <c r="AH16" s="197"/>
      <c r="AI16" s="197">
        <f>SUM(C16:U16,AG16)</f>
        <v>256052645</v>
      </c>
      <c r="AJ16" s="197"/>
      <c r="AK16" s="197">
        <v>43790900</v>
      </c>
      <c r="AL16" s="197"/>
      <c r="AM16" s="197">
        <f>SUM(AI16:AK16)</f>
        <v>299843545</v>
      </c>
    </row>
    <row r="17" spans="1:39" ht="18" customHeight="1">
      <c r="A17" s="176" t="s">
        <v>224</v>
      </c>
      <c r="B17" s="36"/>
      <c r="C17" s="77"/>
      <c r="D17" s="38"/>
      <c r="E17" s="39"/>
      <c r="F17" s="38"/>
      <c r="G17" s="38"/>
      <c r="H17" s="38"/>
      <c r="I17" s="38"/>
      <c r="J17" s="38"/>
      <c r="K17" s="40"/>
      <c r="L17" s="38"/>
      <c r="M17" s="39"/>
      <c r="N17" s="38"/>
      <c r="O17" s="39"/>
      <c r="P17" s="38"/>
      <c r="Q17" s="39"/>
      <c r="R17" s="38"/>
      <c r="S17" s="39"/>
      <c r="T17" s="38"/>
      <c r="U17" s="41"/>
      <c r="V17" s="38"/>
      <c r="W17" s="41"/>
      <c r="X17" s="38"/>
      <c r="Y17" s="38"/>
      <c r="Z17" s="38"/>
      <c r="AA17" s="38"/>
      <c r="AB17" s="38"/>
      <c r="AC17" s="39"/>
      <c r="AD17" s="39"/>
      <c r="AE17" s="39"/>
      <c r="AF17" s="38"/>
      <c r="AG17" s="41"/>
      <c r="AH17" s="38"/>
      <c r="AI17" s="41"/>
      <c r="AJ17" s="38"/>
      <c r="AK17" s="41"/>
      <c r="AL17" s="38"/>
      <c r="AM17" s="41"/>
    </row>
    <row r="18" spans="1:39" ht="18" customHeight="1">
      <c r="A18" s="182" t="s">
        <v>225</v>
      </c>
      <c r="B18" s="76"/>
      <c r="C18" s="135"/>
      <c r="D18" s="103"/>
      <c r="E18" s="135"/>
      <c r="F18" s="103"/>
      <c r="G18" s="103"/>
      <c r="H18" s="103"/>
      <c r="I18" s="103"/>
      <c r="J18" s="103"/>
      <c r="K18" s="136"/>
      <c r="L18" s="103"/>
      <c r="M18" s="135"/>
      <c r="N18" s="103"/>
      <c r="O18" s="135"/>
      <c r="P18" s="103"/>
      <c r="Q18" s="135"/>
      <c r="R18" s="103"/>
      <c r="S18" s="135"/>
      <c r="T18" s="103"/>
      <c r="U18" s="78"/>
      <c r="V18" s="103"/>
      <c r="W18" s="78"/>
      <c r="X18" s="103"/>
      <c r="Y18" s="103"/>
      <c r="Z18" s="103"/>
      <c r="AA18" s="103"/>
      <c r="AB18" s="103"/>
      <c r="AC18" s="135"/>
      <c r="AD18" s="135"/>
      <c r="AE18" s="135"/>
      <c r="AF18" s="103"/>
      <c r="AG18" s="78"/>
      <c r="AH18" s="103"/>
      <c r="AI18" s="78"/>
      <c r="AJ18" s="103"/>
      <c r="AK18" s="78"/>
      <c r="AL18" s="103"/>
      <c r="AM18" s="78"/>
    </row>
    <row r="19" spans="1:39" ht="18" customHeight="1">
      <c r="A19" t="s">
        <v>226</v>
      </c>
      <c r="B19" s="36"/>
      <c r="C19" s="189">
        <v>0</v>
      </c>
      <c r="D19" s="103"/>
      <c r="E19" s="189">
        <v>0</v>
      </c>
      <c r="F19" s="189"/>
      <c r="G19" s="189">
        <v>0</v>
      </c>
      <c r="H19" s="189"/>
      <c r="I19" s="189">
        <v>0</v>
      </c>
      <c r="J19" s="189"/>
      <c r="K19" s="189">
        <v>0</v>
      </c>
      <c r="L19" s="189"/>
      <c r="M19" s="189">
        <v>0</v>
      </c>
      <c r="N19" s="189"/>
      <c r="O19" s="189">
        <v>0</v>
      </c>
      <c r="P19" s="189"/>
      <c r="Q19" s="189">
        <v>-2762303</v>
      </c>
      <c r="R19" s="189"/>
      <c r="S19" s="189">
        <v>0</v>
      </c>
      <c r="T19" s="189"/>
      <c r="U19" s="189">
        <v>0</v>
      </c>
      <c r="V19" s="189"/>
      <c r="W19" s="189">
        <v>0</v>
      </c>
      <c r="X19" s="189"/>
      <c r="Y19" s="189">
        <v>0</v>
      </c>
      <c r="Z19" s="189"/>
      <c r="AA19" s="189">
        <v>0</v>
      </c>
      <c r="AB19" s="189"/>
      <c r="AC19" s="189">
        <v>0</v>
      </c>
      <c r="AD19" s="189"/>
      <c r="AE19" s="189">
        <v>0</v>
      </c>
      <c r="AF19" s="189"/>
      <c r="AG19" s="189">
        <v>0</v>
      </c>
      <c r="AH19" s="189"/>
      <c r="AI19" s="189">
        <f t="shared" ref="AI19:AI21" si="0">SUM(C19:U19,AG19)</f>
        <v>-2762303</v>
      </c>
      <c r="AJ19" s="189"/>
      <c r="AK19" s="189">
        <v>-755041</v>
      </c>
      <c r="AL19" s="189"/>
      <c r="AM19" s="189">
        <f>SUM(AI19:AK19)</f>
        <v>-3517344</v>
      </c>
    </row>
    <row r="20" spans="1:39" ht="18" customHeight="1">
      <c r="A20" t="s">
        <v>227</v>
      </c>
      <c r="B20" s="89"/>
      <c r="C20" s="158">
        <v>0</v>
      </c>
      <c r="D20" s="103"/>
      <c r="E20" s="158">
        <v>0</v>
      </c>
      <c r="F20" s="140"/>
      <c r="G20" s="158">
        <v>0</v>
      </c>
      <c r="H20" s="140"/>
      <c r="I20" s="158">
        <v>0</v>
      </c>
      <c r="J20" s="140"/>
      <c r="K20" s="158">
        <v>0</v>
      </c>
      <c r="L20" s="140"/>
      <c r="M20" s="158">
        <v>0</v>
      </c>
      <c r="N20" s="140"/>
      <c r="O20" s="158">
        <v>2692197</v>
      </c>
      <c r="P20" s="140"/>
      <c r="Q20" s="158">
        <v>-2692197</v>
      </c>
      <c r="R20" s="140"/>
      <c r="S20" s="158">
        <v>-2692197</v>
      </c>
      <c r="T20" s="140"/>
      <c r="U20" s="158">
        <v>0</v>
      </c>
      <c r="V20" s="140"/>
      <c r="W20" s="158">
        <v>0</v>
      </c>
      <c r="X20" s="140"/>
      <c r="Y20" s="158">
        <v>0</v>
      </c>
      <c r="Z20" s="140"/>
      <c r="AA20" s="158">
        <v>0</v>
      </c>
      <c r="AB20" s="140"/>
      <c r="AC20" s="158">
        <v>0</v>
      </c>
      <c r="AD20" s="140"/>
      <c r="AE20" s="158">
        <v>0</v>
      </c>
      <c r="AF20" s="140"/>
      <c r="AG20" s="158">
        <v>0</v>
      </c>
      <c r="AH20" s="140"/>
      <c r="AI20" s="158">
        <f t="shared" si="0"/>
        <v>-2692197</v>
      </c>
      <c r="AJ20" s="140"/>
      <c r="AK20" s="158">
        <v>0</v>
      </c>
      <c r="AL20" s="140"/>
      <c r="AM20" s="158">
        <f>SUM(AI20:AK20)</f>
        <v>-2692197</v>
      </c>
    </row>
    <row r="21" spans="1:39" ht="18" customHeight="1">
      <c r="A21" s="182" t="s">
        <v>228</v>
      </c>
      <c r="B21" s="36"/>
      <c r="C21" s="199">
        <f>SUM(C20:C20)</f>
        <v>0</v>
      </c>
      <c r="D21" s="41"/>
      <c r="E21" s="199">
        <f>SUM(E20:E20)</f>
        <v>0</v>
      </c>
      <c r="F21" s="159"/>
      <c r="G21" s="199">
        <f>SUM(G20:G20)</f>
        <v>0</v>
      </c>
      <c r="H21" s="159"/>
      <c r="I21" s="199">
        <f>SUM(I20:I20)</f>
        <v>0</v>
      </c>
      <c r="J21" s="159"/>
      <c r="K21" s="199">
        <f>SUM(K20:K20)</f>
        <v>0</v>
      </c>
      <c r="L21" s="159"/>
      <c r="M21" s="199">
        <f>SUM(M20:M20)</f>
        <v>0</v>
      </c>
      <c r="N21" s="159"/>
      <c r="O21" s="199">
        <f>SUM(O20:O20)</f>
        <v>2692197</v>
      </c>
      <c r="P21" s="159"/>
      <c r="Q21" s="199">
        <f>SUM(Q19:Q20)</f>
        <v>-5454500</v>
      </c>
      <c r="R21" s="159"/>
      <c r="S21" s="199">
        <f>SUM(S20:S20)</f>
        <v>-2692197</v>
      </c>
      <c r="T21" s="159"/>
      <c r="U21" s="199">
        <f>SUM(U20:U20)</f>
        <v>0</v>
      </c>
      <c r="V21" s="159"/>
      <c r="W21" s="199">
        <f>SUM(W20:W20)</f>
        <v>0</v>
      </c>
      <c r="X21" s="159"/>
      <c r="Y21" s="199">
        <f>SUM(Y20:Y20)</f>
        <v>0</v>
      </c>
      <c r="Z21" s="159"/>
      <c r="AA21" s="199">
        <f>SUM(AA20:AA20)</f>
        <v>0</v>
      </c>
      <c r="AB21" s="159"/>
      <c r="AC21" s="199">
        <f>SUM(AC20:AC20)</f>
        <v>0</v>
      </c>
      <c r="AD21" s="159"/>
      <c r="AE21" s="199">
        <f>SUM(AE20:AE20)</f>
        <v>0</v>
      </c>
      <c r="AF21" s="159"/>
      <c r="AG21" s="199">
        <f>SUM(AG20:AG20)</f>
        <v>0</v>
      </c>
      <c r="AH21" s="159"/>
      <c r="AI21" s="199">
        <f t="shared" si="0"/>
        <v>-5454500</v>
      </c>
      <c r="AJ21" s="159"/>
      <c r="AK21" s="199">
        <f>SUM(AK19:AK20)</f>
        <v>-755041</v>
      </c>
      <c r="AL21" s="159"/>
      <c r="AM21" s="199">
        <f>SUM(AM19:AM20)</f>
        <v>-6209541</v>
      </c>
    </row>
    <row r="22" spans="1:39" ht="18" customHeight="1">
      <c r="A22" s="182" t="s">
        <v>229</v>
      </c>
      <c r="B22" s="36"/>
      <c r="C22" s="42"/>
      <c r="D22" s="41"/>
      <c r="E22" s="42"/>
      <c r="F22" s="41"/>
      <c r="G22" s="41"/>
      <c r="H22" s="41"/>
      <c r="I22" s="41"/>
      <c r="J22" s="41"/>
      <c r="K22" s="40"/>
      <c r="L22" s="41"/>
      <c r="M22" s="42"/>
      <c r="N22" s="41"/>
      <c r="O22" s="42"/>
      <c r="P22" s="41"/>
      <c r="Q22" s="42"/>
      <c r="R22" s="41"/>
      <c r="S22" s="42"/>
      <c r="T22" s="41"/>
      <c r="U22" s="42"/>
      <c r="V22" s="41"/>
      <c r="W22" s="42"/>
      <c r="X22" s="41"/>
      <c r="Y22" s="41"/>
      <c r="Z22" s="41"/>
      <c r="AA22" s="41"/>
      <c r="AB22" s="41"/>
      <c r="AC22" s="42"/>
      <c r="AD22" s="42"/>
      <c r="AE22" s="42"/>
      <c r="AF22" s="41"/>
      <c r="AG22" s="42"/>
      <c r="AH22" s="41"/>
      <c r="AI22" s="42"/>
      <c r="AJ22" s="41"/>
      <c r="AK22" s="41"/>
      <c r="AL22" s="41"/>
      <c r="AM22" s="41"/>
    </row>
    <row r="23" spans="1:39" ht="18" customHeight="1">
      <c r="A23" s="182" t="s">
        <v>237</v>
      </c>
      <c r="B23" s="36"/>
      <c r="C23" s="42"/>
      <c r="D23" s="41"/>
      <c r="E23" s="42"/>
      <c r="F23" s="41"/>
      <c r="G23" s="41"/>
      <c r="H23" s="41"/>
      <c r="I23" s="41"/>
      <c r="J23" s="41"/>
      <c r="K23" s="40"/>
      <c r="L23" s="41"/>
      <c r="M23" s="42"/>
      <c r="N23" s="41"/>
      <c r="O23" s="42"/>
      <c r="P23" s="41"/>
      <c r="Q23" s="42"/>
      <c r="R23" s="41"/>
      <c r="S23" s="42"/>
      <c r="T23" s="41"/>
      <c r="U23" s="42"/>
      <c r="V23" s="41"/>
      <c r="W23" s="42"/>
      <c r="X23" s="41"/>
      <c r="Y23" s="41"/>
      <c r="Z23" s="41"/>
      <c r="AA23" s="41"/>
      <c r="AB23" s="41"/>
      <c r="AC23" s="42"/>
      <c r="AD23" s="42"/>
      <c r="AE23" s="42"/>
      <c r="AF23" s="41"/>
      <c r="AG23" s="42"/>
      <c r="AH23" s="41"/>
      <c r="AI23" s="42"/>
      <c r="AJ23" s="41"/>
      <c r="AK23" s="41"/>
      <c r="AL23" s="41"/>
      <c r="AM23" s="41"/>
    </row>
    <row r="24" spans="1:39" ht="18" customHeight="1">
      <c r="A24" t="s">
        <v>230</v>
      </c>
      <c r="B24" s="36"/>
      <c r="C24" s="42"/>
      <c r="D24" s="41"/>
      <c r="E24" s="42"/>
      <c r="F24" s="41"/>
      <c r="G24" s="41"/>
      <c r="H24" s="41"/>
      <c r="I24" s="41"/>
      <c r="J24" s="41"/>
      <c r="K24" s="40"/>
      <c r="L24" s="41"/>
      <c r="M24" s="42"/>
      <c r="N24" s="41"/>
      <c r="O24" s="42"/>
      <c r="P24" s="41"/>
      <c r="Q24" s="42"/>
      <c r="R24" s="41"/>
      <c r="S24" s="42"/>
      <c r="T24" s="41"/>
      <c r="U24" s="42"/>
      <c r="V24" s="41"/>
      <c r="W24" s="42"/>
      <c r="X24" s="41"/>
      <c r="Y24" s="41"/>
      <c r="Z24" s="41"/>
      <c r="AA24" s="41"/>
      <c r="AB24" s="41"/>
      <c r="AC24" s="42"/>
      <c r="AD24" s="42"/>
      <c r="AE24" s="42"/>
      <c r="AF24" s="41"/>
      <c r="AG24" s="42"/>
      <c r="AH24" s="41"/>
      <c r="AI24" s="77"/>
      <c r="AJ24" s="41"/>
      <c r="AK24" s="41"/>
      <c r="AL24" s="41"/>
      <c r="AM24" s="41"/>
    </row>
    <row r="25" spans="1:39" ht="18" customHeight="1">
      <c r="A25" t="s">
        <v>231</v>
      </c>
      <c r="B25" s="36"/>
      <c r="C25" s="189">
        <v>0</v>
      </c>
      <c r="D25" s="103"/>
      <c r="E25" s="189">
        <v>0</v>
      </c>
      <c r="F25" s="189"/>
      <c r="G25" s="189">
        <v>-59261</v>
      </c>
      <c r="H25" s="189"/>
      <c r="I25" s="189">
        <v>0</v>
      </c>
      <c r="J25" s="189"/>
      <c r="K25" s="189">
        <v>0</v>
      </c>
      <c r="L25" s="189"/>
      <c r="M25" s="189">
        <v>0</v>
      </c>
      <c r="N25" s="189"/>
      <c r="O25" s="189">
        <v>0</v>
      </c>
      <c r="P25" s="189"/>
      <c r="Q25" s="189">
        <v>-787</v>
      </c>
      <c r="R25" s="189"/>
      <c r="S25" s="189">
        <v>0</v>
      </c>
      <c r="T25" s="189"/>
      <c r="U25" s="189">
        <v>0</v>
      </c>
      <c r="V25" s="189"/>
      <c r="W25" s="189">
        <v>0</v>
      </c>
      <c r="X25" s="189"/>
      <c r="Y25" s="189">
        <v>0</v>
      </c>
      <c r="Z25" s="189"/>
      <c r="AA25" s="189">
        <v>0</v>
      </c>
      <c r="AB25" s="189"/>
      <c r="AC25" s="189">
        <v>0</v>
      </c>
      <c r="AD25" s="189"/>
      <c r="AE25" s="189">
        <v>254</v>
      </c>
      <c r="AF25" s="189"/>
      <c r="AG25" s="189">
        <f>SUM(W25:AF25)</f>
        <v>254</v>
      </c>
      <c r="AH25" s="189"/>
      <c r="AI25" s="189">
        <f t="shared" ref="AI25:AI29" si="1">SUM(C25:U25,AG25)</f>
        <v>-59794</v>
      </c>
      <c r="AJ25" s="189"/>
      <c r="AK25" s="189">
        <v>59789</v>
      </c>
      <c r="AL25" s="189"/>
      <c r="AM25" s="189">
        <f>SUM(AI25,AK25)</f>
        <v>-5</v>
      </c>
    </row>
    <row r="26" spans="1:39" ht="18" customHeight="1">
      <c r="A26" t="s">
        <v>232</v>
      </c>
      <c r="B26" s="36"/>
      <c r="C26" s="189">
        <v>0</v>
      </c>
      <c r="D26" s="103"/>
      <c r="E26" s="189">
        <v>0</v>
      </c>
      <c r="F26" s="189"/>
      <c r="G26" s="189">
        <v>6408</v>
      </c>
      <c r="H26" s="189"/>
      <c r="I26" s="189">
        <v>0</v>
      </c>
      <c r="J26" s="189"/>
      <c r="K26" s="189">
        <v>-79</v>
      </c>
      <c r="L26" s="189"/>
      <c r="M26" s="189">
        <v>0</v>
      </c>
      <c r="N26" s="189"/>
      <c r="O26" s="189">
        <v>0</v>
      </c>
      <c r="P26" s="189"/>
      <c r="Q26" s="189">
        <v>-948786</v>
      </c>
      <c r="R26" s="189"/>
      <c r="S26" s="189">
        <v>0</v>
      </c>
      <c r="T26" s="189"/>
      <c r="U26" s="189">
        <v>0</v>
      </c>
      <c r="V26" s="189"/>
      <c r="W26" s="189">
        <v>0</v>
      </c>
      <c r="X26" s="189"/>
      <c r="Y26" s="189">
        <v>0</v>
      </c>
      <c r="Z26" s="189"/>
      <c r="AA26" s="189">
        <v>0</v>
      </c>
      <c r="AB26" s="189"/>
      <c r="AC26" s="189">
        <v>0</v>
      </c>
      <c r="AD26" s="189"/>
      <c r="AE26" s="189">
        <v>0</v>
      </c>
      <c r="AF26" s="189"/>
      <c r="AG26" s="189">
        <f>SUM(W26:AF26)</f>
        <v>0</v>
      </c>
      <c r="AH26" s="189"/>
      <c r="AI26" s="189">
        <f t="shared" si="1"/>
        <v>-942457</v>
      </c>
      <c r="AJ26" s="189"/>
      <c r="AK26" s="189">
        <v>0</v>
      </c>
      <c r="AL26" s="189"/>
      <c r="AM26" s="189">
        <f>SUM(AI26,AK26)</f>
        <v>-942457</v>
      </c>
    </row>
    <row r="27" spans="1:39" ht="18" customHeight="1">
      <c r="A27" t="s">
        <v>233</v>
      </c>
      <c r="B27" s="36"/>
      <c r="C27" s="189">
        <v>0</v>
      </c>
      <c r="D27" s="103"/>
      <c r="E27" s="189">
        <v>0</v>
      </c>
      <c r="F27" s="189"/>
      <c r="G27" s="189">
        <v>0</v>
      </c>
      <c r="H27" s="189"/>
      <c r="I27" s="189">
        <v>0</v>
      </c>
      <c r="J27" s="189"/>
      <c r="K27" s="189">
        <v>0</v>
      </c>
      <c r="L27" s="189"/>
      <c r="M27" s="189">
        <v>0</v>
      </c>
      <c r="N27" s="189"/>
      <c r="O27" s="189">
        <v>0</v>
      </c>
      <c r="P27" s="189"/>
      <c r="Q27" s="189">
        <v>0</v>
      </c>
      <c r="R27" s="189"/>
      <c r="S27" s="189">
        <v>0</v>
      </c>
      <c r="T27" s="189"/>
      <c r="U27" s="189">
        <v>0</v>
      </c>
      <c r="V27" s="189"/>
      <c r="W27" s="189">
        <v>0</v>
      </c>
      <c r="X27" s="189"/>
      <c r="Y27" s="189">
        <v>0</v>
      </c>
      <c r="Z27" s="189"/>
      <c r="AA27" s="189">
        <v>0</v>
      </c>
      <c r="AB27" s="189"/>
      <c r="AC27" s="189">
        <v>0</v>
      </c>
      <c r="AD27" s="189"/>
      <c r="AE27" s="189">
        <v>0</v>
      </c>
      <c r="AF27" s="189"/>
      <c r="AG27" s="189">
        <f>SUM(W27:AF27)</f>
        <v>0</v>
      </c>
      <c r="AH27" s="189"/>
      <c r="AI27" s="189">
        <f t="shared" si="1"/>
        <v>0</v>
      </c>
      <c r="AJ27" s="189"/>
      <c r="AK27" s="189">
        <v>200680</v>
      </c>
      <c r="AL27" s="189"/>
      <c r="AM27" s="189">
        <f>SUM(AI27,AK27)</f>
        <v>200680</v>
      </c>
    </row>
    <row r="28" spans="1:39" ht="18" customHeight="1">
      <c r="A28" t="s">
        <v>234</v>
      </c>
      <c r="B28" s="36"/>
      <c r="C28" s="189">
        <v>0</v>
      </c>
      <c r="D28" s="103"/>
      <c r="E28" s="189">
        <v>0</v>
      </c>
      <c r="F28" s="189"/>
      <c r="G28" s="189">
        <v>0</v>
      </c>
      <c r="H28" s="189"/>
      <c r="I28" s="189">
        <v>0</v>
      </c>
      <c r="J28" s="189"/>
      <c r="K28" s="189">
        <v>0</v>
      </c>
      <c r="L28" s="189"/>
      <c r="M28" s="189">
        <v>0</v>
      </c>
      <c r="N28" s="189"/>
      <c r="O28" s="189">
        <v>0</v>
      </c>
      <c r="P28" s="189"/>
      <c r="Q28" s="189">
        <v>0</v>
      </c>
      <c r="R28" s="189"/>
      <c r="S28" s="189">
        <v>0</v>
      </c>
      <c r="T28" s="189"/>
      <c r="U28" s="189">
        <v>0</v>
      </c>
      <c r="V28" s="189"/>
      <c r="W28" s="189">
        <v>0</v>
      </c>
      <c r="X28" s="189"/>
      <c r="Y28" s="189">
        <v>0</v>
      </c>
      <c r="Z28" s="189"/>
      <c r="AA28" s="189">
        <v>0</v>
      </c>
      <c r="AB28" s="189"/>
      <c r="AC28" s="189">
        <v>0</v>
      </c>
      <c r="AD28" s="189"/>
      <c r="AE28" s="189">
        <v>0</v>
      </c>
      <c r="AF28" s="189"/>
      <c r="AG28" s="189">
        <v>0</v>
      </c>
      <c r="AH28" s="189"/>
      <c r="AI28" s="189">
        <v>0</v>
      </c>
      <c r="AJ28" s="189"/>
      <c r="AK28" s="189">
        <v>11840</v>
      </c>
      <c r="AL28" s="189"/>
      <c r="AM28" s="189">
        <f>SUM(AI28,AK28)</f>
        <v>11840</v>
      </c>
    </row>
    <row r="29" spans="1:39" ht="18" customHeight="1">
      <c r="A29" t="s">
        <v>235</v>
      </c>
      <c r="B29" s="89"/>
      <c r="C29" s="158">
        <v>0</v>
      </c>
      <c r="D29" s="103"/>
      <c r="E29" s="158">
        <v>0</v>
      </c>
      <c r="F29" s="140"/>
      <c r="G29" s="158">
        <v>1900</v>
      </c>
      <c r="H29" s="140"/>
      <c r="I29" s="158">
        <v>0</v>
      </c>
      <c r="J29" s="140"/>
      <c r="K29" s="158">
        <v>0</v>
      </c>
      <c r="L29" s="140"/>
      <c r="M29" s="158">
        <v>0</v>
      </c>
      <c r="N29" s="140"/>
      <c r="O29" s="158">
        <v>0</v>
      </c>
      <c r="P29" s="140"/>
      <c r="Q29" s="158">
        <v>-1900</v>
      </c>
      <c r="R29" s="140"/>
      <c r="S29" s="158">
        <v>0</v>
      </c>
      <c r="T29" s="140"/>
      <c r="U29" s="158">
        <v>0</v>
      </c>
      <c r="V29" s="140"/>
      <c r="W29" s="158">
        <v>0</v>
      </c>
      <c r="X29" s="140"/>
      <c r="Y29" s="158">
        <v>0</v>
      </c>
      <c r="Z29" s="140"/>
      <c r="AA29" s="158">
        <v>0</v>
      </c>
      <c r="AB29" s="140"/>
      <c r="AC29" s="158">
        <v>0</v>
      </c>
      <c r="AD29" s="140"/>
      <c r="AE29" s="158">
        <v>0</v>
      </c>
      <c r="AF29" s="140"/>
      <c r="AG29" s="158">
        <f>SUM(W29:AF29)</f>
        <v>0</v>
      </c>
      <c r="AH29" s="140"/>
      <c r="AI29" s="158">
        <f t="shared" si="1"/>
        <v>0</v>
      </c>
      <c r="AJ29" s="140"/>
      <c r="AK29" s="158">
        <v>-2901</v>
      </c>
      <c r="AL29" s="140"/>
      <c r="AM29" s="158">
        <f>SUM(AI29,AK29)</f>
        <v>-2901</v>
      </c>
    </row>
    <row r="30" spans="1:39" ht="18" customHeight="1">
      <c r="A30" s="182" t="s">
        <v>236</v>
      </c>
      <c r="B30" s="36"/>
      <c r="C30" s="77"/>
      <c r="D30" s="41"/>
      <c r="E30" s="77"/>
      <c r="F30" s="41"/>
      <c r="G30" s="77"/>
      <c r="H30" s="41"/>
      <c r="I30" s="77"/>
      <c r="J30" s="41"/>
      <c r="K30" s="77"/>
      <c r="L30" s="41"/>
      <c r="M30" s="77"/>
      <c r="N30" s="41"/>
      <c r="O30" s="77"/>
      <c r="P30" s="41"/>
      <c r="Q30" s="42"/>
      <c r="R30" s="41"/>
      <c r="S30" s="77"/>
      <c r="T30" s="41"/>
      <c r="U30" s="42"/>
      <c r="V30" s="41"/>
      <c r="W30" s="42"/>
      <c r="X30" s="41"/>
      <c r="Y30" s="42"/>
      <c r="Z30" s="42"/>
      <c r="AA30" s="42"/>
      <c r="AB30" s="42"/>
      <c r="AC30" s="42"/>
      <c r="AD30" s="42"/>
      <c r="AE30" s="42"/>
      <c r="AF30" s="41"/>
      <c r="AG30" s="42"/>
      <c r="AH30" s="41"/>
      <c r="AI30" s="42"/>
      <c r="AJ30" s="41"/>
      <c r="AK30" s="41"/>
      <c r="AL30" s="41"/>
      <c r="AM30" s="41"/>
    </row>
    <row r="31" spans="1:39" s="37" customFormat="1" ht="18" customHeight="1">
      <c r="A31" s="182" t="s">
        <v>237</v>
      </c>
      <c r="B31" s="176"/>
      <c r="C31" s="199">
        <f>SUM(C25:C29)</f>
        <v>0</v>
      </c>
      <c r="D31" s="200"/>
      <c r="E31" s="199">
        <f>SUM(E25:E29)</f>
        <v>0</v>
      </c>
      <c r="F31" s="186"/>
      <c r="G31" s="199">
        <f>SUM(G25:G29)</f>
        <v>-50953</v>
      </c>
      <c r="H31" s="186"/>
      <c r="I31" s="199">
        <f>SUM(I25:I29)</f>
        <v>0</v>
      </c>
      <c r="J31" s="186"/>
      <c r="K31" s="199">
        <f>SUM(K25:K29)</f>
        <v>-79</v>
      </c>
      <c r="L31" s="186"/>
      <c r="M31" s="199">
        <f>SUM(M25:M29)</f>
        <v>0</v>
      </c>
      <c r="N31" s="186"/>
      <c r="O31" s="19">
        <f>SUM(O25:O29)</f>
        <v>0</v>
      </c>
      <c r="P31" s="20"/>
      <c r="Q31" s="19">
        <f>SUM(Q25:Q29)</f>
        <v>-951473</v>
      </c>
      <c r="R31" s="186"/>
      <c r="S31" s="199">
        <f>SUM(S25:S29)</f>
        <v>0</v>
      </c>
      <c r="T31" s="186"/>
      <c r="U31" s="199">
        <f>SUM(U25:U29)</f>
        <v>0</v>
      </c>
      <c r="V31" s="186"/>
      <c r="W31" s="199">
        <f>SUM(W25:W29)</f>
        <v>0</v>
      </c>
      <c r="X31" s="186"/>
      <c r="Y31" s="199">
        <f>SUM(Y25:Y29)</f>
        <v>0</v>
      </c>
      <c r="Z31" s="186"/>
      <c r="AA31" s="199">
        <f>SUM(AA25:AA29)</f>
        <v>0</v>
      </c>
      <c r="AB31" s="186"/>
      <c r="AC31" s="199">
        <f>SUM(AC25:AC29)</f>
        <v>0</v>
      </c>
      <c r="AE31" s="199">
        <f>SUM(AE25:AE29)</f>
        <v>254</v>
      </c>
      <c r="AG31" s="199">
        <f>SUM(AG25:AG29)</f>
        <v>254</v>
      </c>
      <c r="AI31" s="199">
        <f>SUM(AI25:AI29)</f>
        <v>-1002251</v>
      </c>
      <c r="AK31" s="199">
        <f>SUM(AK25:AK29)</f>
        <v>269408</v>
      </c>
      <c r="AM31" s="199">
        <f>SUM(AM25:AM29)</f>
        <v>-732843</v>
      </c>
    </row>
    <row r="32" spans="1:39" ht="18" customHeight="1">
      <c r="A32" s="176" t="s">
        <v>238</v>
      </c>
      <c r="B32" s="36"/>
      <c r="C32" s="43"/>
      <c r="D32" s="38"/>
      <c r="E32" s="43"/>
      <c r="F32" s="38"/>
      <c r="G32" s="38"/>
      <c r="H32" s="38"/>
      <c r="I32" s="38"/>
      <c r="J32" s="38"/>
      <c r="K32" s="43"/>
      <c r="L32" s="38"/>
      <c r="M32" s="43"/>
      <c r="N32" s="38"/>
      <c r="O32" s="43"/>
      <c r="P32" s="38"/>
      <c r="Q32" s="43"/>
      <c r="R32" s="40"/>
      <c r="S32" s="43"/>
      <c r="T32" s="38"/>
      <c r="U32" s="43"/>
      <c r="V32" s="38"/>
      <c r="W32" s="43"/>
      <c r="X32" s="38"/>
      <c r="Y32" s="43"/>
      <c r="Z32" s="43"/>
      <c r="AA32" s="43"/>
      <c r="AB32" s="43"/>
      <c r="AC32" s="43"/>
      <c r="AD32" s="43"/>
      <c r="AE32" s="43"/>
      <c r="AF32" s="38"/>
      <c r="AG32" s="43"/>
      <c r="AH32" s="38"/>
      <c r="AI32" s="43"/>
      <c r="AJ32" s="38"/>
      <c r="AK32" s="78"/>
      <c r="AL32" s="38"/>
      <c r="AM32" s="78"/>
    </row>
    <row r="33" spans="1:39" ht="18" customHeight="1">
      <c r="A33" s="176" t="s">
        <v>239</v>
      </c>
      <c r="B33" s="36"/>
      <c r="C33" s="199">
        <f>C21+C31</f>
        <v>0</v>
      </c>
      <c r="D33" s="200"/>
      <c r="E33" s="199">
        <f>E21+E31</f>
        <v>0</v>
      </c>
      <c r="F33" s="186"/>
      <c r="G33" s="199">
        <f>G21+G31</f>
        <v>-50953</v>
      </c>
      <c r="H33" s="186"/>
      <c r="I33" s="199">
        <f>I21+I31</f>
        <v>0</v>
      </c>
      <c r="J33" s="186"/>
      <c r="K33" s="199">
        <f>K21+K31</f>
        <v>-79</v>
      </c>
      <c r="L33" s="186"/>
      <c r="M33" s="199">
        <f>M21+M31</f>
        <v>0</v>
      </c>
      <c r="N33" s="186"/>
      <c r="O33" s="19">
        <f>O21+O31</f>
        <v>2692197</v>
      </c>
      <c r="P33" s="20"/>
      <c r="Q33" s="19">
        <f>Q21+Q31</f>
        <v>-6405973</v>
      </c>
      <c r="R33" s="186"/>
      <c r="S33" s="199">
        <f>S21+S31</f>
        <v>-2692197</v>
      </c>
      <c r="T33" s="186"/>
      <c r="U33" s="199">
        <f>U21+U31</f>
        <v>0</v>
      </c>
      <c r="V33" s="186"/>
      <c r="W33" s="199">
        <f>W21+W31</f>
        <v>0</v>
      </c>
      <c r="X33" s="186"/>
      <c r="Y33" s="199">
        <f>Y21+Y31</f>
        <v>0</v>
      </c>
      <c r="Z33" s="186"/>
      <c r="AA33" s="199">
        <f>AA21+AA31</f>
        <v>0</v>
      </c>
      <c r="AB33" s="186"/>
      <c r="AC33" s="199">
        <f>AC21+AC31</f>
        <v>0</v>
      </c>
      <c r="AD33" s="37"/>
      <c r="AE33" s="199">
        <f>AE21+AE31</f>
        <v>254</v>
      </c>
      <c r="AF33" s="37"/>
      <c r="AG33" s="199">
        <f>AG21+AG31</f>
        <v>254</v>
      </c>
      <c r="AH33" s="37"/>
      <c r="AI33" s="199">
        <f>AI21+AI31</f>
        <v>-6456751</v>
      </c>
      <c r="AJ33" s="37"/>
      <c r="AK33" s="199">
        <f>AK21+AK31</f>
        <v>-485633</v>
      </c>
      <c r="AL33" s="37"/>
      <c r="AM33" s="199">
        <f>AM21+AM31</f>
        <v>-6942384</v>
      </c>
    </row>
    <row r="34" spans="1:39" ht="18" customHeight="1">
      <c r="A34" s="176" t="s">
        <v>240</v>
      </c>
      <c r="B34" s="36"/>
      <c r="C34" s="43"/>
      <c r="D34" s="38"/>
      <c r="E34" s="43"/>
      <c r="F34" s="38"/>
      <c r="G34" s="38"/>
      <c r="H34" s="38"/>
      <c r="I34" s="38"/>
      <c r="J34" s="38"/>
      <c r="K34" s="43"/>
      <c r="L34" s="38"/>
      <c r="M34" s="43"/>
      <c r="N34" s="38"/>
      <c r="O34" s="43"/>
      <c r="P34" s="38"/>
      <c r="Q34" s="43"/>
      <c r="R34" s="40"/>
      <c r="S34" s="43"/>
      <c r="T34" s="38"/>
      <c r="U34" s="43"/>
      <c r="V34" s="38"/>
      <c r="W34" s="43"/>
      <c r="X34" s="38"/>
      <c r="Y34" s="38"/>
      <c r="Z34" s="38"/>
      <c r="AA34" s="38"/>
      <c r="AB34" s="38"/>
      <c r="AC34" s="43"/>
      <c r="AD34" s="43"/>
      <c r="AE34" s="43"/>
      <c r="AF34" s="38"/>
      <c r="AG34" s="43"/>
      <c r="AH34" s="38"/>
      <c r="AI34" s="43"/>
      <c r="AJ34" s="38"/>
      <c r="AK34" s="78"/>
      <c r="AL34" s="38"/>
      <c r="AM34" s="78"/>
    </row>
    <row r="35" spans="1:39" s="231" customFormat="1" ht="18" customHeight="1">
      <c r="A35" s="230" t="s">
        <v>241</v>
      </c>
      <c r="B35" s="36"/>
      <c r="C35" s="185">
        <v>0</v>
      </c>
      <c r="D35" s="234"/>
      <c r="E35" s="185">
        <v>0</v>
      </c>
      <c r="F35" s="185"/>
      <c r="G35" s="185">
        <v>0</v>
      </c>
      <c r="H35" s="185"/>
      <c r="I35" s="185">
        <v>0</v>
      </c>
      <c r="J35" s="185"/>
      <c r="K35" s="185">
        <v>0</v>
      </c>
      <c r="L35" s="185"/>
      <c r="M35" s="185">
        <v>0</v>
      </c>
      <c r="N35" s="185"/>
      <c r="O35" s="185">
        <v>0</v>
      </c>
      <c r="P35" s="185"/>
      <c r="Q35" s="185">
        <v>-5328416</v>
      </c>
      <c r="R35" s="185"/>
      <c r="S35" s="185">
        <v>0</v>
      </c>
      <c r="T35" s="185"/>
      <c r="U35" s="185">
        <v>0</v>
      </c>
      <c r="V35" s="185"/>
      <c r="W35" s="185">
        <v>0</v>
      </c>
      <c r="X35" s="185"/>
      <c r="Y35" s="185">
        <v>0</v>
      </c>
      <c r="Z35" s="185"/>
      <c r="AA35" s="185">
        <v>0</v>
      </c>
      <c r="AB35" s="185"/>
      <c r="AC35" s="185">
        <v>0</v>
      </c>
      <c r="AD35" s="185"/>
      <c r="AE35" s="185">
        <v>0</v>
      </c>
      <c r="AF35" s="185"/>
      <c r="AG35" s="185">
        <f>SUM(W35:AF35)</f>
        <v>0</v>
      </c>
      <c r="AH35" s="185"/>
      <c r="AI35" s="185">
        <f>SUM(C35:U35,AG35)</f>
        <v>-5328416</v>
      </c>
      <c r="AJ35" s="185"/>
      <c r="AK35" s="185">
        <v>1049123</v>
      </c>
      <c r="AL35" s="185"/>
      <c r="AM35" s="185">
        <f>AI35+AK35</f>
        <v>-4279293</v>
      </c>
    </row>
    <row r="36" spans="1:39" ht="18" customHeight="1">
      <c r="A36" t="s">
        <v>242</v>
      </c>
      <c r="B36" s="36"/>
      <c r="C36" s="189"/>
      <c r="D36" s="103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</row>
    <row r="37" spans="1:39" ht="18" customHeight="1">
      <c r="A37" t="s">
        <v>361</v>
      </c>
      <c r="B37" s="36"/>
      <c r="C37" s="189">
        <v>0</v>
      </c>
      <c r="D37" s="103"/>
      <c r="E37" s="189">
        <v>0</v>
      </c>
      <c r="F37" s="189"/>
      <c r="G37" s="189">
        <v>0</v>
      </c>
      <c r="H37" s="189"/>
      <c r="I37" s="189">
        <v>0</v>
      </c>
      <c r="J37" s="189"/>
      <c r="K37" s="189">
        <v>0</v>
      </c>
      <c r="L37" s="189"/>
      <c r="M37" s="189">
        <v>0</v>
      </c>
      <c r="N37" s="189"/>
      <c r="O37" s="189">
        <v>0</v>
      </c>
      <c r="P37" s="189"/>
      <c r="Q37" s="189">
        <v>222425</v>
      </c>
      <c r="R37" s="189"/>
      <c r="S37" s="189">
        <v>0</v>
      </c>
      <c r="T37" s="189"/>
      <c r="U37" s="189">
        <v>0</v>
      </c>
      <c r="V37" s="189"/>
      <c r="W37" s="189">
        <v>0</v>
      </c>
      <c r="X37" s="189"/>
      <c r="Y37" s="189">
        <v>0</v>
      </c>
      <c r="Z37" s="189"/>
      <c r="AA37" s="189">
        <v>0</v>
      </c>
      <c r="AB37" s="189"/>
      <c r="AC37" s="189">
        <v>0</v>
      </c>
      <c r="AD37" s="189"/>
      <c r="AE37" s="189">
        <v>0</v>
      </c>
      <c r="AF37" s="189"/>
      <c r="AG37" s="189">
        <f>SUM(W37:AF37)</f>
        <v>0</v>
      </c>
      <c r="AH37" s="189"/>
      <c r="AI37" s="189">
        <f t="shared" ref="AI37:AI39" si="2">SUM(C37:U37,AG37)</f>
        <v>222425</v>
      </c>
      <c r="AJ37" s="189"/>
      <c r="AK37" s="189">
        <v>-746</v>
      </c>
      <c r="AL37" s="189"/>
      <c r="AM37" s="189">
        <f>AI37+AK37</f>
        <v>221679</v>
      </c>
    </row>
    <row r="38" spans="1:39" ht="18" customHeight="1">
      <c r="A38" t="s">
        <v>244</v>
      </c>
      <c r="B38" s="36"/>
      <c r="C38" s="158">
        <v>0</v>
      </c>
      <c r="D38" s="103"/>
      <c r="E38" s="158">
        <v>0</v>
      </c>
      <c r="F38" s="140"/>
      <c r="G38" s="158">
        <v>0</v>
      </c>
      <c r="H38" s="140"/>
      <c r="I38" s="158">
        <v>0</v>
      </c>
      <c r="J38" s="140"/>
      <c r="K38" s="158">
        <v>0</v>
      </c>
      <c r="L38" s="140"/>
      <c r="M38" s="158">
        <v>0</v>
      </c>
      <c r="N38" s="140"/>
      <c r="O38" s="158">
        <v>0</v>
      </c>
      <c r="P38" s="140"/>
      <c r="Q38" s="158">
        <v>0</v>
      </c>
      <c r="R38" s="140"/>
      <c r="S38" s="158">
        <v>0</v>
      </c>
      <c r="T38" s="140"/>
      <c r="U38" s="158">
        <v>0</v>
      </c>
      <c r="V38" s="140"/>
      <c r="W38" s="158">
        <v>113399</v>
      </c>
      <c r="X38" s="140"/>
      <c r="Y38" s="158">
        <v>-230053</v>
      </c>
      <c r="Z38" s="140"/>
      <c r="AA38" s="158">
        <v>-99289</v>
      </c>
      <c r="AB38" s="140"/>
      <c r="AC38" s="158">
        <v>-1718978</v>
      </c>
      <c r="AD38" s="140"/>
      <c r="AE38" s="158">
        <v>-6120066</v>
      </c>
      <c r="AF38" s="140"/>
      <c r="AG38" s="158">
        <f>SUM(W38:AF38)</f>
        <v>-8054987</v>
      </c>
      <c r="AH38" s="140"/>
      <c r="AI38" s="158">
        <f t="shared" si="2"/>
        <v>-8054987</v>
      </c>
      <c r="AJ38" s="140"/>
      <c r="AK38" s="158">
        <v>355011</v>
      </c>
      <c r="AL38" s="140"/>
      <c r="AM38" s="158">
        <f>AI38+AK38</f>
        <v>-7699976</v>
      </c>
    </row>
    <row r="39" spans="1:39" ht="18" customHeight="1">
      <c r="A39" s="176" t="s">
        <v>245</v>
      </c>
      <c r="B39" s="36"/>
      <c r="C39" s="199">
        <f>SUM(C35:C38)</f>
        <v>0</v>
      </c>
      <c r="D39" s="41"/>
      <c r="E39" s="199">
        <f>SUM(E35:E38)</f>
        <v>0</v>
      </c>
      <c r="F39" s="159"/>
      <c r="G39" s="199">
        <f>SUM(G35:G38)</f>
        <v>0</v>
      </c>
      <c r="H39" s="159"/>
      <c r="I39" s="199">
        <f>SUM(I35:I38)</f>
        <v>0</v>
      </c>
      <c r="J39" s="159"/>
      <c r="K39" s="199">
        <f>SUM(K35:K38)</f>
        <v>0</v>
      </c>
      <c r="L39" s="159"/>
      <c r="M39" s="199">
        <f>SUM(M35:M38)</f>
        <v>0</v>
      </c>
      <c r="N39" s="159"/>
      <c r="O39" s="199">
        <f>SUM(O35:O38)</f>
        <v>0</v>
      </c>
      <c r="P39" s="159"/>
      <c r="Q39" s="199">
        <f>SUM(Q35:Q38)</f>
        <v>-5105991</v>
      </c>
      <c r="R39" s="159"/>
      <c r="S39" s="199">
        <f>SUM(S35:S38)</f>
        <v>0</v>
      </c>
      <c r="T39" s="159"/>
      <c r="U39" s="199">
        <f>SUM(U35:U38)</f>
        <v>0</v>
      </c>
      <c r="V39" s="159"/>
      <c r="W39" s="199">
        <f>SUM(W35:W38)</f>
        <v>113399</v>
      </c>
      <c r="X39" s="159"/>
      <c r="Y39" s="199">
        <f>SUM(Y35:Y38)</f>
        <v>-230053</v>
      </c>
      <c r="Z39" s="159"/>
      <c r="AA39" s="199">
        <f>SUM(AA35:AA38)</f>
        <v>-99289</v>
      </c>
      <c r="AB39" s="159"/>
      <c r="AC39" s="199">
        <f>SUM(AC35:AC38)</f>
        <v>-1718978</v>
      </c>
      <c r="AD39" s="159"/>
      <c r="AE39" s="199">
        <f>SUM(AE35:AE38)</f>
        <v>-6120066</v>
      </c>
      <c r="AF39" s="159"/>
      <c r="AG39" s="199">
        <f>SUM(AG35:AG38)</f>
        <v>-8054987</v>
      </c>
      <c r="AH39" s="159"/>
      <c r="AI39" s="199">
        <f t="shared" si="2"/>
        <v>-13160978</v>
      </c>
      <c r="AJ39" s="159"/>
      <c r="AK39" s="199">
        <f>SUM(AK35:AK38)</f>
        <v>1403388</v>
      </c>
      <c r="AL39" s="159"/>
      <c r="AM39" s="199">
        <f>SUM(AM35:AM38)</f>
        <v>-11757590</v>
      </c>
    </row>
    <row r="40" spans="1:39" ht="18" customHeight="1">
      <c r="A40" t="s">
        <v>246</v>
      </c>
      <c r="B40" s="36"/>
      <c r="C40" s="12"/>
      <c r="D40" s="41"/>
      <c r="E40" s="12"/>
      <c r="F40" s="41"/>
      <c r="G40" s="12"/>
      <c r="H40" s="41"/>
      <c r="I40" s="12"/>
      <c r="J40" s="41"/>
      <c r="K40" s="12"/>
      <c r="L40" s="41"/>
      <c r="M40" s="12"/>
      <c r="N40" s="41"/>
      <c r="O40" s="12"/>
      <c r="P40" s="41"/>
      <c r="Q40" s="12"/>
      <c r="R40" s="41"/>
      <c r="S40" s="12"/>
      <c r="T40" s="41"/>
      <c r="U40" s="12"/>
      <c r="V40" s="41"/>
      <c r="W40" s="12"/>
      <c r="X40" s="41"/>
      <c r="Y40" s="12"/>
      <c r="Z40" s="12"/>
      <c r="AA40" s="12"/>
      <c r="AB40" s="12"/>
      <c r="AC40" s="12"/>
      <c r="AD40" s="12"/>
      <c r="AE40" s="12"/>
      <c r="AF40" s="41"/>
      <c r="AG40" s="12"/>
      <c r="AH40" s="41"/>
      <c r="AI40" s="12"/>
      <c r="AJ40" s="41"/>
      <c r="AK40" s="12"/>
      <c r="AL40" s="41"/>
      <c r="AM40" s="12"/>
    </row>
    <row r="41" spans="1:39" ht="18" customHeight="1">
      <c r="A41" t="s">
        <v>247</v>
      </c>
      <c r="B41" s="36"/>
      <c r="C41" s="189">
        <v>0</v>
      </c>
      <c r="D41" s="103"/>
      <c r="E41" s="189">
        <v>0</v>
      </c>
      <c r="F41" s="189"/>
      <c r="G41" s="189">
        <v>0</v>
      </c>
      <c r="H41" s="189"/>
      <c r="I41" s="189">
        <v>0</v>
      </c>
      <c r="J41" s="189"/>
      <c r="K41" s="189">
        <v>0</v>
      </c>
      <c r="L41" s="189"/>
      <c r="M41" s="189">
        <v>0</v>
      </c>
      <c r="N41" s="189"/>
      <c r="O41" s="189">
        <v>0</v>
      </c>
      <c r="P41" s="189"/>
      <c r="Q41" s="189">
        <v>-542601</v>
      </c>
      <c r="R41" s="189"/>
      <c r="S41" s="189">
        <v>0</v>
      </c>
      <c r="T41" s="189"/>
      <c r="U41" s="189">
        <v>0</v>
      </c>
      <c r="V41" s="189"/>
      <c r="W41" s="189">
        <v>0</v>
      </c>
      <c r="X41" s="189"/>
      <c r="Y41" s="189">
        <v>0</v>
      </c>
      <c r="Z41" s="189"/>
      <c r="AA41" s="189">
        <v>0</v>
      </c>
      <c r="AB41" s="189"/>
      <c r="AC41" s="189">
        <v>0</v>
      </c>
      <c r="AD41" s="189"/>
      <c r="AE41" s="189">
        <v>0</v>
      </c>
      <c r="AF41" s="189"/>
      <c r="AG41" s="189">
        <f t="shared" ref="AG41:AG42" si="3">SUM(W41:AF41)</f>
        <v>0</v>
      </c>
      <c r="AH41" s="189"/>
      <c r="AI41" s="189">
        <f t="shared" ref="AI41:AI42" si="4">SUM(C41:U41,AG41)</f>
        <v>-542601</v>
      </c>
      <c r="AJ41" s="189"/>
      <c r="AK41" s="189">
        <v>0</v>
      </c>
      <c r="AL41" s="189"/>
      <c r="AM41" s="189">
        <f>SUM(AI41:AK41)</f>
        <v>-542601</v>
      </c>
    </row>
    <row r="42" spans="1:39" ht="18" customHeight="1">
      <c r="A42" t="s">
        <v>248</v>
      </c>
      <c r="B42" s="36"/>
      <c r="C42" s="158">
        <v>0</v>
      </c>
      <c r="D42" s="103"/>
      <c r="E42" s="158">
        <v>0</v>
      </c>
      <c r="F42" s="140"/>
      <c r="G42" s="158">
        <v>0</v>
      </c>
      <c r="H42" s="140"/>
      <c r="I42" s="158">
        <v>0</v>
      </c>
      <c r="J42" s="140"/>
      <c r="K42" s="158">
        <v>0</v>
      </c>
      <c r="L42" s="140"/>
      <c r="M42" s="158">
        <v>0</v>
      </c>
      <c r="N42" s="140"/>
      <c r="O42" s="158">
        <v>0</v>
      </c>
      <c r="P42" s="140"/>
      <c r="Q42" s="158">
        <v>375370</v>
      </c>
      <c r="R42" s="140"/>
      <c r="S42" s="158">
        <v>0</v>
      </c>
      <c r="T42" s="140"/>
      <c r="U42" s="158">
        <v>0</v>
      </c>
      <c r="V42" s="140"/>
      <c r="W42" s="158">
        <v>-375370</v>
      </c>
      <c r="X42" s="140"/>
      <c r="Y42" s="158">
        <v>0</v>
      </c>
      <c r="Z42" s="140"/>
      <c r="AA42" s="158">
        <v>0</v>
      </c>
      <c r="AB42" s="140"/>
      <c r="AC42" s="158">
        <v>0</v>
      </c>
      <c r="AD42" s="140"/>
      <c r="AE42" s="158">
        <v>0</v>
      </c>
      <c r="AF42" s="140"/>
      <c r="AG42" s="158">
        <f t="shared" si="3"/>
        <v>-375370</v>
      </c>
      <c r="AH42" s="140"/>
      <c r="AI42" s="158">
        <f t="shared" si="4"/>
        <v>0</v>
      </c>
      <c r="AJ42" s="140"/>
      <c r="AK42" s="158">
        <v>0</v>
      </c>
      <c r="AL42" s="140"/>
      <c r="AM42" s="158">
        <f>SUM(AI42:AK42)</f>
        <v>0</v>
      </c>
    </row>
    <row r="43" spans="1:39" ht="18" customHeight="1" thickBot="1">
      <c r="A43" s="176" t="s">
        <v>249</v>
      </c>
      <c r="B43" s="36"/>
      <c r="C43" s="194">
        <f>C16+C33+C39+C41+C42</f>
        <v>8611242</v>
      </c>
      <c r="D43" s="38"/>
      <c r="E43" s="194">
        <f>E16+E33+E39+E41+E42</f>
        <v>57298909</v>
      </c>
      <c r="F43" s="38"/>
      <c r="G43" s="194">
        <f>G16+G33+G39+G41+G42</f>
        <v>4449087</v>
      </c>
      <c r="H43" s="38"/>
      <c r="I43" s="194">
        <f>I16+I33+I39+I41+I42</f>
        <v>-9917</v>
      </c>
      <c r="J43" s="38"/>
      <c r="K43" s="194">
        <f>K16+K33+K39+K41+K42</f>
        <v>3548392</v>
      </c>
      <c r="L43" s="38"/>
      <c r="M43" s="194">
        <f>M16+M33+M39+M41+M42</f>
        <v>929166</v>
      </c>
      <c r="N43" s="38"/>
      <c r="O43" s="194">
        <f>O16+O33+O39+O41+O42</f>
        <v>9754775</v>
      </c>
      <c r="P43" s="38"/>
      <c r="Q43" s="194">
        <f>Q16+Q33+Q39+Q41+Q42</f>
        <v>118182934</v>
      </c>
      <c r="R43" s="40"/>
      <c r="S43" s="194">
        <f>S16+S33+S39+S41+S42</f>
        <v>-13842424</v>
      </c>
      <c r="T43" s="38"/>
      <c r="U43" s="194">
        <f>U16+U33+U39+U41+U42</f>
        <v>15000000</v>
      </c>
      <c r="V43" s="38"/>
      <c r="W43" s="194">
        <f>W16+W33+W39+W41+W42</f>
        <v>54123147</v>
      </c>
      <c r="X43" s="38"/>
      <c r="Y43" s="194">
        <f>Y16+Y33+Y39+Y41+Y42</f>
        <v>2635331</v>
      </c>
      <c r="Z43" s="12"/>
      <c r="AA43" s="194">
        <f>AA16+AA33+AA39+AA41+AA42</f>
        <v>0</v>
      </c>
      <c r="AB43" s="12"/>
      <c r="AC43" s="194">
        <f>AC16+AC33+AC39+AC41+AC42</f>
        <v>4036869</v>
      </c>
      <c r="AD43" s="12"/>
      <c r="AE43" s="194">
        <f>AE16+AE33+AE39+AE41+AE42</f>
        <v>-28825196</v>
      </c>
      <c r="AF43" s="38"/>
      <c r="AG43" s="194">
        <f>AG16+AG33+AG39+AG41+AG42</f>
        <v>31970151</v>
      </c>
      <c r="AH43" s="38"/>
      <c r="AI43" s="194">
        <f>AI16+AI33+AI39+AI41+AI42</f>
        <v>235892315</v>
      </c>
      <c r="AJ43" s="38"/>
      <c r="AK43" s="194">
        <f>AK16+AK33+AK39+AK41+AK42</f>
        <v>44708655</v>
      </c>
      <c r="AL43" s="38"/>
      <c r="AM43" s="194">
        <f>AM16+AM33+AM39+AM41+AM42</f>
        <v>280600970</v>
      </c>
    </row>
    <row r="44" spans="1:39" ht="14.5" thickTop="1"/>
  </sheetData>
  <mergeCells count="2">
    <mergeCell ref="C5:AM5"/>
    <mergeCell ref="W6:AG6"/>
  </mergeCells>
  <pageMargins left="0.8" right="0.8" top="0.48" bottom="0.5" header="0.5" footer="0.5"/>
  <pageSetup paperSize="9" scale="40" firstPageNumber="12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044A-98BE-4EB6-85DA-7491E118A012}">
  <sheetPr>
    <pageSetUpPr fitToPage="1"/>
  </sheetPr>
  <dimension ref="A1:AM42"/>
  <sheetViews>
    <sheetView zoomScale="55" zoomScaleNormal="55" zoomScaleSheetLayoutView="85" workbookViewId="0"/>
  </sheetViews>
  <sheetFormatPr defaultColWidth="8.54296875" defaultRowHeight="14"/>
  <cols>
    <col min="1" max="1" width="52.453125" style="33" customWidth="1"/>
    <col min="2" max="2" width="8.54296875" style="33"/>
    <col min="3" max="3" width="13.453125" style="33" bestFit="1" customWidth="1"/>
    <col min="4" max="4" width="1" style="33" customWidth="1"/>
    <col min="5" max="5" width="16.54296875" style="33" bestFit="1" customWidth="1"/>
    <col min="6" max="6" width="1" style="33" customWidth="1"/>
    <col min="7" max="7" width="21.453125" style="33" bestFit="1" customWidth="1"/>
    <col min="8" max="8" width="1" style="33" customWidth="1"/>
    <col min="9" max="9" width="16.453125" style="33" bestFit="1" customWidth="1"/>
    <col min="10" max="10" width="1" style="33" customWidth="1"/>
    <col min="11" max="11" width="13.453125" style="33" bestFit="1" customWidth="1"/>
    <col min="12" max="12" width="1" style="33" customWidth="1"/>
    <col min="13" max="13" width="11.453125" style="33" bestFit="1" customWidth="1"/>
    <col min="14" max="14" width="1" style="33" customWidth="1"/>
    <col min="15" max="15" width="13.7265625" style="33" bestFit="1" customWidth="1"/>
    <col min="16" max="16" width="1" style="33" customWidth="1"/>
    <col min="17" max="17" width="16.1796875" style="33" bestFit="1" customWidth="1"/>
    <col min="18" max="18" width="1" style="33" customWidth="1"/>
    <col min="19" max="19" width="14.26953125" style="33" bestFit="1" customWidth="1"/>
    <col min="20" max="20" width="1" style="33" customWidth="1"/>
    <col min="21" max="21" width="15.1796875" style="33" bestFit="1" customWidth="1"/>
    <col min="22" max="22" width="1" style="33" customWidth="1"/>
    <col min="23" max="23" width="15.1796875" style="33" bestFit="1" customWidth="1"/>
    <col min="24" max="24" width="1" style="33" customWidth="1"/>
    <col min="25" max="25" width="13" style="33" bestFit="1" customWidth="1"/>
    <col min="26" max="26" width="1" style="33" customWidth="1"/>
    <col min="27" max="27" width="19.81640625" style="33" bestFit="1" customWidth="1"/>
    <col min="28" max="28" width="1" style="33" customWidth="1"/>
    <col min="29" max="29" width="16.1796875" style="33" bestFit="1" customWidth="1"/>
    <col min="30" max="30" width="1" style="33" customWidth="1"/>
    <col min="31" max="31" width="15.453125" style="33" bestFit="1" customWidth="1"/>
    <col min="32" max="32" width="1" style="33" customWidth="1"/>
    <col min="33" max="33" width="16.1796875" style="33" customWidth="1"/>
    <col min="34" max="34" width="1" style="33" customWidth="1"/>
    <col min="35" max="35" width="14.81640625" style="33" customWidth="1"/>
    <col min="36" max="36" width="1" style="33" customWidth="1"/>
    <col min="37" max="37" width="14.81640625" style="33" customWidth="1"/>
    <col min="38" max="16384" width="8.54296875" style="33"/>
  </cols>
  <sheetData>
    <row r="1" spans="1:39" ht="17.5">
      <c r="A1" s="44" t="s">
        <v>155</v>
      </c>
      <c r="B1" s="45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9" ht="17.5">
      <c r="A2" s="44" t="s">
        <v>156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9" ht="15.5">
      <c r="A3" s="47" t="s">
        <v>157</v>
      </c>
      <c r="B3" s="48"/>
      <c r="C3" s="49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9"/>
      <c r="R3" s="49"/>
      <c r="S3" s="46"/>
      <c r="T3" s="46"/>
      <c r="U3" s="46"/>
      <c r="V3" s="46"/>
      <c r="W3" s="49"/>
      <c r="X3" s="46"/>
      <c r="Y3" s="46"/>
      <c r="Z3" s="46"/>
      <c r="AA3" s="49"/>
      <c r="AB3" s="49"/>
      <c r="AC3" s="49"/>
      <c r="AD3" s="46"/>
      <c r="AE3" s="46"/>
      <c r="AF3" s="46"/>
      <c r="AG3" s="46"/>
      <c r="AH3" s="46"/>
      <c r="AI3" s="46"/>
      <c r="AJ3" s="46"/>
      <c r="AK3" s="46"/>
    </row>
    <row r="4" spans="1:39" ht="15.5">
      <c r="A4" s="49"/>
      <c r="B4" s="7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98" t="s">
        <v>3</v>
      </c>
    </row>
    <row r="5" spans="1:39">
      <c r="A5" s="37"/>
      <c r="B5" s="73"/>
      <c r="C5" s="222" t="s">
        <v>158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</row>
    <row r="6" spans="1:39">
      <c r="A6" s="37"/>
      <c r="B6" s="130"/>
      <c r="C6" s="131"/>
      <c r="D6" s="131"/>
      <c r="E6" s="131"/>
      <c r="F6" s="131"/>
      <c r="G6" s="74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223" t="s">
        <v>89</v>
      </c>
      <c r="X6" s="224"/>
      <c r="Y6" s="224"/>
      <c r="Z6" s="224"/>
      <c r="AA6" s="224"/>
      <c r="AB6" s="224"/>
      <c r="AC6" s="224"/>
      <c r="AD6" s="224"/>
      <c r="AE6" s="224"/>
      <c r="AF6" s="131"/>
      <c r="AG6" s="131"/>
      <c r="AH6" s="131"/>
      <c r="AI6" s="131"/>
      <c r="AJ6" s="131"/>
      <c r="AK6" s="131"/>
    </row>
    <row r="7" spans="1:39">
      <c r="A7" s="37"/>
      <c r="B7" s="130"/>
      <c r="C7" s="131"/>
      <c r="D7" s="131"/>
      <c r="E7" s="131"/>
      <c r="F7" s="131"/>
      <c r="G7" s="74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74"/>
      <c r="X7" s="132"/>
      <c r="Y7" s="132"/>
      <c r="Z7" s="132"/>
      <c r="AA7" s="74" t="s">
        <v>159</v>
      </c>
      <c r="AB7" s="132"/>
      <c r="AC7" s="132"/>
      <c r="AD7" s="132"/>
      <c r="AE7" s="132"/>
      <c r="AF7" s="131"/>
      <c r="AG7" s="131"/>
      <c r="AH7" s="131"/>
      <c r="AI7" s="131"/>
      <c r="AJ7" s="131"/>
      <c r="AK7" s="131"/>
    </row>
    <row r="8" spans="1:39">
      <c r="A8" s="37"/>
      <c r="B8" s="130"/>
      <c r="C8" s="131"/>
      <c r="D8" s="131"/>
      <c r="E8" s="131"/>
      <c r="F8" s="131"/>
      <c r="G8" s="74" t="s">
        <v>160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74"/>
      <c r="X8" s="132"/>
      <c r="Y8" s="132"/>
      <c r="Z8" s="132"/>
      <c r="AA8" s="74" t="s">
        <v>161</v>
      </c>
      <c r="AB8" s="132"/>
      <c r="AC8" s="132"/>
      <c r="AD8" s="132"/>
      <c r="AE8" s="132"/>
      <c r="AF8" s="131"/>
      <c r="AG8" s="131"/>
      <c r="AH8" s="131"/>
      <c r="AI8" s="131"/>
      <c r="AJ8" s="131"/>
      <c r="AK8" s="131"/>
    </row>
    <row r="9" spans="1:39">
      <c r="A9" s="37"/>
      <c r="B9" s="130"/>
      <c r="C9" s="131"/>
      <c r="D9" s="131"/>
      <c r="E9" s="131"/>
      <c r="F9" s="131"/>
      <c r="G9" s="74" t="s">
        <v>162</v>
      </c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74"/>
      <c r="X9" s="132"/>
      <c r="AA9" s="74" t="s">
        <v>164</v>
      </c>
      <c r="AB9" s="132"/>
      <c r="AC9" s="132"/>
      <c r="AD9" s="132"/>
      <c r="AE9" s="132"/>
      <c r="AF9" s="131"/>
      <c r="AG9" s="131"/>
      <c r="AH9" s="131"/>
      <c r="AI9" s="131"/>
      <c r="AJ9" s="131"/>
      <c r="AK9" s="131"/>
    </row>
    <row r="10" spans="1:39">
      <c r="A10" s="37"/>
      <c r="B10" s="130"/>
      <c r="C10" s="37"/>
      <c r="D10" s="37"/>
      <c r="E10" s="132"/>
      <c r="F10" s="132"/>
      <c r="G10" s="74" t="s">
        <v>165</v>
      </c>
      <c r="H10" s="132"/>
      <c r="I10" s="74"/>
      <c r="J10" s="132"/>
      <c r="K10" s="132"/>
      <c r="L10" s="132"/>
      <c r="M10" s="132"/>
      <c r="N10" s="132"/>
      <c r="O10" s="132"/>
      <c r="P10" s="132"/>
      <c r="Q10" s="37"/>
      <c r="R10" s="37"/>
      <c r="S10" s="37"/>
      <c r="T10" s="132"/>
      <c r="U10" s="74"/>
      <c r="V10" s="37"/>
      <c r="W10" s="74" t="s">
        <v>166</v>
      </c>
      <c r="X10" s="37"/>
      <c r="Y10" s="74" t="s">
        <v>166</v>
      </c>
      <c r="Z10" s="74"/>
      <c r="AA10" s="74" t="s">
        <v>168</v>
      </c>
      <c r="AB10" s="74"/>
      <c r="AC10" s="74" t="s">
        <v>169</v>
      </c>
      <c r="AD10" s="132"/>
      <c r="AE10" s="132"/>
      <c r="AF10" s="37"/>
      <c r="AG10" s="133" t="s">
        <v>170</v>
      </c>
      <c r="AH10" s="132"/>
      <c r="AI10" s="132"/>
      <c r="AJ10" s="132"/>
      <c r="AK10" s="37"/>
    </row>
    <row r="11" spans="1:39">
      <c r="A11" s="37"/>
      <c r="B11" s="36"/>
      <c r="C11" s="132" t="s">
        <v>171</v>
      </c>
      <c r="D11" s="132"/>
      <c r="E11" s="74" t="s">
        <v>172</v>
      </c>
      <c r="F11" s="132"/>
      <c r="G11" s="74" t="s">
        <v>173</v>
      </c>
      <c r="H11" s="132"/>
      <c r="I11" s="74" t="s">
        <v>174</v>
      </c>
      <c r="J11" s="132"/>
      <c r="K11" s="37"/>
      <c r="L11" s="132"/>
      <c r="M11" s="37"/>
      <c r="N11" s="132"/>
      <c r="O11" s="132" t="s">
        <v>175</v>
      </c>
      <c r="P11" s="132"/>
      <c r="Q11" s="132" t="s">
        <v>176</v>
      </c>
      <c r="R11" s="37"/>
      <c r="S11" s="132"/>
      <c r="T11" s="132"/>
      <c r="U11" s="74" t="s">
        <v>177</v>
      </c>
      <c r="V11" s="37"/>
      <c r="W11" s="74" t="s">
        <v>179</v>
      </c>
      <c r="X11" s="132"/>
      <c r="Y11" s="74" t="s">
        <v>179</v>
      </c>
      <c r="Z11" s="74"/>
      <c r="AA11" s="74" t="s">
        <v>181</v>
      </c>
      <c r="AB11" s="74"/>
      <c r="AC11" s="74" t="s">
        <v>182</v>
      </c>
      <c r="AD11" s="132"/>
      <c r="AE11" s="132" t="s">
        <v>183</v>
      </c>
      <c r="AF11" s="37"/>
      <c r="AG11" s="133" t="s">
        <v>184</v>
      </c>
      <c r="AH11" s="132"/>
      <c r="AI11" s="74" t="s">
        <v>185</v>
      </c>
      <c r="AJ11" s="132"/>
      <c r="AK11" s="132" t="s">
        <v>186</v>
      </c>
    </row>
    <row r="12" spans="1:39">
      <c r="A12" s="37"/>
      <c r="B12" s="36"/>
      <c r="C12" s="74" t="s">
        <v>187</v>
      </c>
      <c r="D12" s="132"/>
      <c r="E12" s="74" t="s">
        <v>188</v>
      </c>
      <c r="F12" s="132"/>
      <c r="G12" s="74" t="s">
        <v>189</v>
      </c>
      <c r="H12" s="132"/>
      <c r="I12" s="74" t="s">
        <v>190</v>
      </c>
      <c r="J12" s="132"/>
      <c r="K12" s="74" t="s">
        <v>191</v>
      </c>
      <c r="L12" s="132"/>
      <c r="M12" s="132" t="s">
        <v>192</v>
      </c>
      <c r="N12" s="132"/>
      <c r="O12" s="132" t="s">
        <v>193</v>
      </c>
      <c r="P12" s="132"/>
      <c r="Q12" s="132" t="s">
        <v>194</v>
      </c>
      <c r="R12" s="37"/>
      <c r="S12" s="132" t="s">
        <v>195</v>
      </c>
      <c r="T12" s="132"/>
      <c r="U12" s="74" t="s">
        <v>196</v>
      </c>
      <c r="V12" s="132"/>
      <c r="W12" s="74" t="s">
        <v>197</v>
      </c>
      <c r="X12" s="132"/>
      <c r="Y12" s="74" t="s">
        <v>198</v>
      </c>
      <c r="Z12" s="74"/>
      <c r="AA12" s="74" t="s">
        <v>200</v>
      </c>
      <c r="AB12" s="74"/>
      <c r="AC12" s="74" t="s">
        <v>201</v>
      </c>
      <c r="AD12" s="132"/>
      <c r="AE12" s="74" t="s">
        <v>202</v>
      </c>
      <c r="AF12" s="132"/>
      <c r="AG12" s="74" t="s">
        <v>203</v>
      </c>
      <c r="AH12" s="132"/>
      <c r="AI12" s="132" t="s">
        <v>204</v>
      </c>
      <c r="AJ12" s="132"/>
      <c r="AK12" s="74" t="s">
        <v>205</v>
      </c>
    </row>
    <row r="13" spans="1:39">
      <c r="A13" s="37"/>
      <c r="B13" s="36" t="s">
        <v>10</v>
      </c>
      <c r="C13" s="134" t="s">
        <v>206</v>
      </c>
      <c r="D13" s="132"/>
      <c r="E13" s="134" t="s">
        <v>207</v>
      </c>
      <c r="F13" s="132"/>
      <c r="G13" s="75" t="s">
        <v>208</v>
      </c>
      <c r="H13" s="132"/>
      <c r="I13" s="75" t="s">
        <v>209</v>
      </c>
      <c r="J13" s="132"/>
      <c r="K13" s="75" t="s">
        <v>210</v>
      </c>
      <c r="L13" s="132"/>
      <c r="M13" s="134" t="s">
        <v>211</v>
      </c>
      <c r="N13" s="132"/>
      <c r="O13" s="134" t="s">
        <v>207</v>
      </c>
      <c r="P13" s="132"/>
      <c r="Q13" s="134" t="s">
        <v>212</v>
      </c>
      <c r="R13" s="37"/>
      <c r="S13" s="134" t="s">
        <v>207</v>
      </c>
      <c r="T13" s="132"/>
      <c r="U13" s="75" t="s">
        <v>213</v>
      </c>
      <c r="V13" s="132"/>
      <c r="W13" s="75" t="s">
        <v>214</v>
      </c>
      <c r="X13" s="132"/>
      <c r="Y13" s="134" t="s">
        <v>215</v>
      </c>
      <c r="Z13" s="132"/>
      <c r="AA13" s="75" t="s">
        <v>217</v>
      </c>
      <c r="AB13" s="74"/>
      <c r="AC13" s="75" t="s">
        <v>218</v>
      </c>
      <c r="AD13" s="132"/>
      <c r="AE13" s="75" t="s">
        <v>219</v>
      </c>
      <c r="AF13" s="132"/>
      <c r="AG13" s="75" t="s">
        <v>220</v>
      </c>
      <c r="AH13" s="37"/>
      <c r="AI13" s="134" t="s">
        <v>221</v>
      </c>
      <c r="AJ13" s="37"/>
      <c r="AK13" s="134" t="s">
        <v>219</v>
      </c>
    </row>
    <row r="14" spans="1:39">
      <c r="B14" s="7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9" ht="18" customHeight="1">
      <c r="A15" s="176" t="s">
        <v>250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37"/>
    </row>
    <row r="16" spans="1:39" ht="18" customHeight="1">
      <c r="A16" s="176" t="s">
        <v>251</v>
      </c>
      <c r="B16" s="36"/>
      <c r="C16" s="197">
        <v>8413569</v>
      </c>
      <c r="D16" s="197"/>
      <c r="E16" s="197">
        <v>56004025</v>
      </c>
      <c r="F16" s="197"/>
      <c r="G16" s="197">
        <v>5212858</v>
      </c>
      <c r="H16" s="197"/>
      <c r="I16" s="197">
        <v>-9917</v>
      </c>
      <c r="J16" s="197"/>
      <c r="K16" s="197">
        <v>3621945</v>
      </c>
      <c r="L16" s="197"/>
      <c r="M16" s="197">
        <v>929166</v>
      </c>
      <c r="N16" s="197"/>
      <c r="O16" s="197">
        <v>3666565</v>
      </c>
      <c r="P16" s="197"/>
      <c r="Q16" s="197">
        <v>118690135</v>
      </c>
      <c r="R16" s="197"/>
      <c r="S16" s="197">
        <v>-8287164</v>
      </c>
      <c r="T16" s="197"/>
      <c r="U16" s="197">
        <v>26932000</v>
      </c>
      <c r="V16" s="197"/>
      <c r="W16" s="197">
        <v>55278117</v>
      </c>
      <c r="X16" s="197"/>
      <c r="Y16" s="197">
        <v>1561306</v>
      </c>
      <c r="Z16" s="197"/>
      <c r="AA16" s="197">
        <v>2344176</v>
      </c>
      <c r="AB16" s="197"/>
      <c r="AC16" s="197">
        <v>-34940547</v>
      </c>
      <c r="AD16" s="197"/>
      <c r="AE16" s="197">
        <f>SUM(W16:AC16)</f>
        <v>24243052</v>
      </c>
      <c r="AF16" s="197"/>
      <c r="AG16" s="197">
        <f>SUM(C16:U16,AE16)</f>
        <v>239416234</v>
      </c>
      <c r="AH16" s="197"/>
      <c r="AI16" s="197">
        <v>45616861</v>
      </c>
      <c r="AJ16" s="197"/>
      <c r="AK16" s="197">
        <f>SUM(AG16:AI16)</f>
        <v>285033095</v>
      </c>
      <c r="AL16" s="197"/>
      <c r="AM16" s="197"/>
    </row>
    <row r="17" spans="1:39" ht="18" customHeight="1">
      <c r="A17" t="s">
        <v>252</v>
      </c>
      <c r="B17" s="89">
        <v>2</v>
      </c>
      <c r="C17" s="158">
        <v>0</v>
      </c>
      <c r="D17" s="103"/>
      <c r="E17" s="158">
        <v>0</v>
      </c>
      <c r="F17" s="77"/>
      <c r="G17" s="158">
        <v>0</v>
      </c>
      <c r="H17" s="77"/>
      <c r="I17" s="158">
        <v>0</v>
      </c>
      <c r="J17" s="77"/>
      <c r="K17" s="158">
        <v>0</v>
      </c>
      <c r="L17" s="77"/>
      <c r="M17" s="158">
        <v>0</v>
      </c>
      <c r="N17" s="77"/>
      <c r="O17" s="158">
        <v>0</v>
      </c>
      <c r="P17" s="77"/>
      <c r="Q17" s="158">
        <v>1959750</v>
      </c>
      <c r="R17" s="77"/>
      <c r="S17" s="158">
        <v>0</v>
      </c>
      <c r="T17" s="77"/>
      <c r="U17" s="158">
        <v>0</v>
      </c>
      <c r="V17" s="77"/>
      <c r="W17" s="158">
        <v>0</v>
      </c>
      <c r="X17" s="77"/>
      <c r="Y17" s="158">
        <v>0</v>
      </c>
      <c r="Z17" s="77"/>
      <c r="AA17" s="158">
        <v>0</v>
      </c>
      <c r="AB17" s="77"/>
      <c r="AC17" s="158">
        <v>0</v>
      </c>
      <c r="AD17" s="77"/>
      <c r="AE17" s="158">
        <v>0</v>
      </c>
      <c r="AF17" s="77"/>
      <c r="AG17" s="158">
        <f t="shared" ref="AG17" si="0">SUM(C17:U17,AE17)</f>
        <v>1959750</v>
      </c>
      <c r="AH17" s="103"/>
      <c r="AI17" s="158">
        <v>0</v>
      </c>
      <c r="AJ17" s="78"/>
      <c r="AK17" s="158">
        <f>SUM(AG17:AI17)</f>
        <v>1959750</v>
      </c>
    </row>
    <row r="18" spans="1:39" ht="18" customHeight="1">
      <c r="A18" s="176" t="s">
        <v>253</v>
      </c>
      <c r="B18" s="36"/>
      <c r="C18" s="197">
        <f>SUM(C16:C17)</f>
        <v>8413569</v>
      </c>
      <c r="D18" s="41"/>
      <c r="E18" s="197">
        <f>SUM(E16:E17)</f>
        <v>56004025</v>
      </c>
      <c r="F18" s="41"/>
      <c r="G18" s="197">
        <f>SUM(G16:G17)</f>
        <v>5212858</v>
      </c>
      <c r="H18" s="41"/>
      <c r="I18" s="197">
        <f>SUM(I16:I17)</f>
        <v>-9917</v>
      </c>
      <c r="J18" s="41"/>
      <c r="K18" s="197">
        <f>SUM(K16:K17)</f>
        <v>3621945</v>
      </c>
      <c r="L18" s="41"/>
      <c r="M18" s="197">
        <f>SUM(M16:M17)</f>
        <v>929166</v>
      </c>
      <c r="N18" s="41"/>
      <c r="O18" s="197">
        <f>SUM(O16:O17)</f>
        <v>3666565</v>
      </c>
      <c r="P18" s="41"/>
      <c r="Q18" s="197">
        <f>SUM(Q16:Q17)</f>
        <v>120649885</v>
      </c>
      <c r="R18" s="41"/>
      <c r="S18" s="197">
        <f>SUM(S16:S17)</f>
        <v>-8287164</v>
      </c>
      <c r="T18" s="41"/>
      <c r="U18" s="197">
        <f>SUM(U16:U17)</f>
        <v>26932000</v>
      </c>
      <c r="V18" s="41"/>
      <c r="W18" s="197">
        <f>SUM(W16:W17)</f>
        <v>55278117</v>
      </c>
      <c r="X18" s="41"/>
      <c r="Y18" s="197">
        <f>SUM(Y16:Y17)</f>
        <v>1561306</v>
      </c>
      <c r="Z18" s="12"/>
      <c r="AA18" s="197">
        <f>SUM(AA16:AA17)</f>
        <v>2344176</v>
      </c>
      <c r="AB18" s="12"/>
      <c r="AC18" s="197">
        <f>SUM(AC16:AC17)</f>
        <v>-34940547</v>
      </c>
      <c r="AD18" s="41"/>
      <c r="AE18" s="197">
        <f>SUM(AE16:AE17)</f>
        <v>24243052</v>
      </c>
      <c r="AF18" s="12"/>
      <c r="AG18" s="197">
        <f>SUM(AG16:AG17)</f>
        <v>241375984</v>
      </c>
      <c r="AH18" s="41"/>
      <c r="AI18" s="197">
        <f>SUM(AI16:AI17)</f>
        <v>45616861</v>
      </c>
      <c r="AJ18" s="41"/>
      <c r="AK18" s="197">
        <f>SUM(AK16:AK17)</f>
        <v>286992845</v>
      </c>
    </row>
    <row r="19" spans="1:39" ht="18" customHeight="1">
      <c r="A19" s="176" t="s">
        <v>224</v>
      </c>
      <c r="B19" s="36"/>
      <c r="C19" s="77"/>
      <c r="D19" s="38"/>
      <c r="E19" s="39"/>
      <c r="F19" s="38"/>
      <c r="G19" s="38"/>
      <c r="H19" s="38"/>
      <c r="I19" s="38"/>
      <c r="J19" s="38"/>
      <c r="K19" s="40"/>
      <c r="L19" s="38"/>
      <c r="M19" s="39"/>
      <c r="N19" s="38"/>
      <c r="O19" s="39"/>
      <c r="P19" s="38"/>
      <c r="Q19" s="39"/>
      <c r="R19" s="38"/>
      <c r="S19" s="39"/>
      <c r="T19" s="38"/>
      <c r="U19" s="41"/>
      <c r="V19" s="38"/>
      <c r="W19" s="41"/>
      <c r="X19" s="38"/>
      <c r="Y19" s="38"/>
      <c r="Z19" s="38"/>
      <c r="AA19" s="39"/>
      <c r="AB19" s="39"/>
      <c r="AC19" s="39"/>
      <c r="AD19" s="38"/>
      <c r="AE19" s="41"/>
      <c r="AF19" s="38"/>
      <c r="AG19" s="41"/>
      <c r="AH19" s="38"/>
      <c r="AI19" s="41"/>
      <c r="AJ19" s="38"/>
      <c r="AK19" s="41"/>
    </row>
    <row r="20" spans="1:39" ht="18" customHeight="1">
      <c r="A20" s="182" t="s">
        <v>225</v>
      </c>
      <c r="B20" s="76"/>
      <c r="C20" s="135"/>
      <c r="D20" s="103"/>
      <c r="E20" s="135"/>
      <c r="F20" s="103"/>
      <c r="G20" s="103"/>
      <c r="H20" s="103"/>
      <c r="I20" s="103"/>
      <c r="J20" s="103"/>
      <c r="K20" s="136"/>
      <c r="L20" s="103"/>
      <c r="M20" s="135"/>
      <c r="N20" s="103"/>
      <c r="O20" s="135"/>
      <c r="P20" s="103"/>
      <c r="Q20" s="135"/>
      <c r="R20" s="103"/>
      <c r="S20" s="135"/>
      <c r="T20" s="103"/>
      <c r="U20" s="78"/>
      <c r="V20" s="103"/>
      <c r="W20" s="78"/>
      <c r="X20" s="103"/>
      <c r="Y20" s="103"/>
      <c r="Z20" s="103"/>
      <c r="AA20" s="135"/>
      <c r="AB20" s="135"/>
      <c r="AC20" s="135"/>
      <c r="AD20" s="103"/>
      <c r="AE20" s="78"/>
      <c r="AF20" s="103"/>
      <c r="AG20" s="78"/>
      <c r="AH20" s="103"/>
      <c r="AI20" s="78"/>
      <c r="AJ20" s="103"/>
      <c r="AK20" s="78"/>
    </row>
    <row r="21" spans="1:39" ht="18" customHeight="1">
      <c r="A21" t="s">
        <v>226</v>
      </c>
      <c r="B21" s="76"/>
      <c r="C21" s="189">
        <v>0</v>
      </c>
      <c r="D21" s="103"/>
      <c r="E21" s="189">
        <v>0</v>
      </c>
      <c r="F21" s="189"/>
      <c r="G21" s="189">
        <v>0</v>
      </c>
      <c r="H21" s="189"/>
      <c r="I21" s="189">
        <v>0</v>
      </c>
      <c r="J21" s="189"/>
      <c r="K21" s="189">
        <v>0</v>
      </c>
      <c r="L21" s="189"/>
      <c r="M21" s="189">
        <v>0</v>
      </c>
      <c r="N21" s="189"/>
      <c r="O21" s="189">
        <v>0</v>
      </c>
      <c r="P21" s="103"/>
      <c r="Q21" s="103">
        <v>-3481354</v>
      </c>
      <c r="R21" s="103"/>
      <c r="S21" s="189">
        <v>0</v>
      </c>
      <c r="T21" s="189"/>
      <c r="U21" s="189">
        <v>0</v>
      </c>
      <c r="V21" s="189"/>
      <c r="W21" s="189">
        <v>0</v>
      </c>
      <c r="X21" s="189"/>
      <c r="Y21" s="189">
        <v>0</v>
      </c>
      <c r="Z21" s="189"/>
      <c r="AA21" s="189">
        <v>0</v>
      </c>
      <c r="AB21" s="189"/>
      <c r="AC21" s="189">
        <v>0</v>
      </c>
      <c r="AD21" s="189"/>
      <c r="AE21" s="189">
        <f>SUM(W21:AD21)</f>
        <v>0</v>
      </c>
      <c r="AF21" s="189"/>
      <c r="AG21" s="189">
        <f>SUM(C21:U21,AE21)</f>
        <v>-3481354</v>
      </c>
      <c r="AH21" s="189"/>
      <c r="AI21" s="189">
        <v>-1214321</v>
      </c>
      <c r="AJ21" s="189"/>
      <c r="AK21" s="189">
        <f>SUM(AG21,AI21)</f>
        <v>-4695675</v>
      </c>
    </row>
    <row r="22" spans="1:39" ht="18" customHeight="1">
      <c r="A22" t="s">
        <v>227</v>
      </c>
      <c r="B22" s="36"/>
      <c r="C22" s="158">
        <v>0</v>
      </c>
      <c r="D22" s="103"/>
      <c r="E22" s="158">
        <v>0</v>
      </c>
      <c r="F22" s="77"/>
      <c r="G22" s="158">
        <v>0</v>
      </c>
      <c r="H22" s="77"/>
      <c r="I22" s="158">
        <v>0</v>
      </c>
      <c r="J22" s="77"/>
      <c r="K22" s="158">
        <v>0</v>
      </c>
      <c r="L22" s="77"/>
      <c r="M22" s="158">
        <v>0</v>
      </c>
      <c r="N22" s="103"/>
      <c r="O22" s="158">
        <v>0</v>
      </c>
      <c r="P22" s="77"/>
      <c r="Q22" s="158">
        <v>1746</v>
      </c>
      <c r="R22" s="77"/>
      <c r="S22" s="158">
        <v>-2912</v>
      </c>
      <c r="T22" s="103"/>
      <c r="U22" s="158">
        <v>0</v>
      </c>
      <c r="V22" s="77"/>
      <c r="W22" s="158">
        <v>0</v>
      </c>
      <c r="X22" s="77"/>
      <c r="Y22" s="158">
        <v>0</v>
      </c>
      <c r="Z22" s="103"/>
      <c r="AA22" s="158">
        <v>0</v>
      </c>
      <c r="AB22" s="77"/>
      <c r="AC22" s="158">
        <v>0</v>
      </c>
      <c r="AD22" s="77"/>
      <c r="AE22" s="158">
        <v>0</v>
      </c>
      <c r="AF22" s="103"/>
      <c r="AG22" s="158">
        <f>SUM(C22:U22,AE22)</f>
        <v>-1166</v>
      </c>
      <c r="AH22" s="77"/>
      <c r="AI22" s="158">
        <v>2730</v>
      </c>
      <c r="AJ22" s="78"/>
      <c r="AK22" s="158">
        <f>SUM(AG22:AI22)</f>
        <v>1564</v>
      </c>
    </row>
    <row r="23" spans="1:39" ht="18" customHeight="1">
      <c r="A23" s="182" t="s">
        <v>228</v>
      </c>
      <c r="B23" s="36"/>
      <c r="C23" s="199">
        <f>SUM(C21:C22)</f>
        <v>0</v>
      </c>
      <c r="D23" s="41"/>
      <c r="E23" s="199">
        <f>SUM(E21:E22)</f>
        <v>0</v>
      </c>
      <c r="F23" s="41"/>
      <c r="G23" s="199">
        <f>SUM(G21:G22)</f>
        <v>0</v>
      </c>
      <c r="H23" s="41"/>
      <c r="I23" s="199">
        <f>SUM(I22:I22)</f>
        <v>0</v>
      </c>
      <c r="J23" s="41"/>
      <c r="K23" s="199">
        <f>SUM(K22:K22)</f>
        <v>0</v>
      </c>
      <c r="L23" s="41"/>
      <c r="M23" s="199">
        <f>SUM(M22:M22)</f>
        <v>0</v>
      </c>
      <c r="N23" s="41"/>
      <c r="O23" s="199">
        <f>SUM(O22:O22)</f>
        <v>0</v>
      </c>
      <c r="P23" s="41"/>
      <c r="Q23" s="199">
        <f>SUM(Q21:Q22)</f>
        <v>-3479608</v>
      </c>
      <c r="R23" s="41"/>
      <c r="S23" s="199">
        <f>SUM(S21:S22)</f>
        <v>-2912</v>
      </c>
      <c r="T23" s="41"/>
      <c r="U23" s="199">
        <f>SUM(U22:U22)</f>
        <v>0</v>
      </c>
      <c r="V23" s="41"/>
      <c r="W23" s="199">
        <f>SUM(W21:W22)</f>
        <v>0</v>
      </c>
      <c r="X23" s="41"/>
      <c r="Y23" s="199">
        <f>SUM(Y22:Y22)</f>
        <v>0</v>
      </c>
      <c r="Z23" s="41"/>
      <c r="AA23" s="199">
        <f>SUM(AA22:AA22)</f>
        <v>0</v>
      </c>
      <c r="AB23" s="41"/>
      <c r="AC23" s="199">
        <f>SUM(AC22:AC22)</f>
        <v>0</v>
      </c>
      <c r="AD23" s="41"/>
      <c r="AE23" s="199">
        <f>SUM(AE22:AE22)</f>
        <v>0</v>
      </c>
      <c r="AF23" s="41"/>
      <c r="AG23" s="199">
        <f>SUM(C23:U23,AE23)</f>
        <v>-3482520</v>
      </c>
      <c r="AH23" s="41"/>
      <c r="AI23" s="199">
        <f>SUM(AI21:AI22)</f>
        <v>-1211591</v>
      </c>
      <c r="AJ23" s="41"/>
      <c r="AK23" s="199">
        <f>SUM(AK21:AK22)</f>
        <v>-4694111</v>
      </c>
    </row>
    <row r="24" spans="1:39" ht="18" customHeight="1">
      <c r="A24" s="182" t="s">
        <v>351</v>
      </c>
      <c r="B24" s="36"/>
      <c r="C24" s="42"/>
      <c r="D24" s="41"/>
      <c r="E24" s="42"/>
      <c r="F24" s="41"/>
      <c r="G24" s="41"/>
      <c r="H24" s="41"/>
      <c r="I24" s="41"/>
      <c r="J24" s="41"/>
      <c r="K24" s="40"/>
      <c r="L24" s="41"/>
      <c r="M24" s="42"/>
      <c r="N24" s="41"/>
      <c r="O24" s="42"/>
      <c r="P24" s="41"/>
      <c r="Q24" s="42"/>
      <c r="R24" s="41"/>
      <c r="S24" s="42"/>
      <c r="T24" s="41"/>
      <c r="U24" s="42"/>
      <c r="V24" s="41"/>
      <c r="W24" s="42"/>
      <c r="X24" s="41"/>
      <c r="Y24" s="41"/>
      <c r="Z24" s="41"/>
      <c r="AA24" s="42"/>
      <c r="AB24" s="42"/>
      <c r="AC24" s="42"/>
      <c r="AD24" s="41"/>
      <c r="AE24" s="42"/>
      <c r="AF24" s="41"/>
      <c r="AG24" s="42"/>
      <c r="AH24" s="41"/>
      <c r="AI24" s="41"/>
      <c r="AJ24" s="41"/>
      <c r="AK24" s="41"/>
    </row>
    <row r="25" spans="1:39" ht="18" customHeight="1">
      <c r="A25" t="s">
        <v>362</v>
      </c>
      <c r="B25" s="36"/>
      <c r="C25" s="189">
        <v>0</v>
      </c>
      <c r="D25" s="103"/>
      <c r="E25" s="189">
        <v>0</v>
      </c>
      <c r="F25" s="189"/>
      <c r="G25" s="189">
        <v>-2357</v>
      </c>
      <c r="H25" s="189"/>
      <c r="I25" s="189">
        <v>0</v>
      </c>
      <c r="J25" s="189"/>
      <c r="K25" s="189">
        <v>0</v>
      </c>
      <c r="L25" s="189"/>
      <c r="M25" s="189">
        <v>0</v>
      </c>
      <c r="N25" s="189"/>
      <c r="O25" s="189">
        <v>0</v>
      </c>
      <c r="P25" s="189"/>
      <c r="Q25" s="189">
        <v>0</v>
      </c>
      <c r="R25" s="189"/>
      <c r="S25" s="189">
        <v>0</v>
      </c>
      <c r="T25" s="189"/>
      <c r="U25" s="189">
        <v>0</v>
      </c>
      <c r="V25" s="189"/>
      <c r="W25" s="189">
        <v>138</v>
      </c>
      <c r="X25" s="189"/>
      <c r="Y25" s="189">
        <v>0</v>
      </c>
      <c r="Z25" s="189"/>
      <c r="AA25" s="189">
        <v>0</v>
      </c>
      <c r="AB25" s="189"/>
      <c r="AC25" s="189">
        <v>-1594</v>
      </c>
      <c r="AD25" s="189"/>
      <c r="AE25" s="189">
        <f>SUM(W25:AD25)</f>
        <v>-1456</v>
      </c>
      <c r="AF25" s="189"/>
      <c r="AG25" s="189">
        <f t="shared" ref="AG25:AG27" si="1">SUM(C25:U25,AE25)</f>
        <v>-3813</v>
      </c>
      <c r="AH25" s="189"/>
      <c r="AI25" s="189">
        <v>-6376</v>
      </c>
      <c r="AJ25" s="189"/>
      <c r="AK25" s="189">
        <f>SUM(AG25,AI25)</f>
        <v>-10189</v>
      </c>
      <c r="AL25" s="189"/>
      <c r="AM25" s="189"/>
    </row>
    <row r="26" spans="1:39" ht="18" customHeight="1">
      <c r="A26" t="s">
        <v>355</v>
      </c>
      <c r="B26" s="36"/>
      <c r="C26" s="189">
        <v>0</v>
      </c>
      <c r="D26" s="103"/>
      <c r="E26" s="189">
        <v>0</v>
      </c>
      <c r="F26" s="189"/>
      <c r="G26" s="189">
        <v>2174</v>
      </c>
      <c r="H26" s="189"/>
      <c r="I26" s="189">
        <v>0</v>
      </c>
      <c r="J26" s="189"/>
      <c r="K26" s="189">
        <v>0</v>
      </c>
      <c r="L26" s="189"/>
      <c r="M26" s="189">
        <v>0</v>
      </c>
      <c r="N26" s="189"/>
      <c r="O26" s="189">
        <v>0</v>
      </c>
      <c r="P26" s="189"/>
      <c r="Q26" s="189">
        <v>0</v>
      </c>
      <c r="R26" s="189"/>
      <c r="S26" s="189">
        <v>0</v>
      </c>
      <c r="T26" s="189"/>
      <c r="U26" s="189">
        <v>0</v>
      </c>
      <c r="V26" s="189"/>
      <c r="W26" s="189">
        <v>0</v>
      </c>
      <c r="X26" s="189"/>
      <c r="Y26" s="189">
        <v>0</v>
      </c>
      <c r="Z26" s="189"/>
      <c r="AA26" s="189">
        <v>0</v>
      </c>
      <c r="AB26" s="189"/>
      <c r="AC26" s="189">
        <v>0</v>
      </c>
      <c r="AD26" s="189"/>
      <c r="AE26" s="189">
        <f>SUM(W26:AD26)</f>
        <v>0</v>
      </c>
      <c r="AF26" s="189"/>
      <c r="AG26" s="189">
        <v>2174</v>
      </c>
      <c r="AH26" s="189"/>
      <c r="AI26" s="189">
        <v>0</v>
      </c>
      <c r="AJ26" s="189"/>
      <c r="AK26" s="189">
        <f>SUM(AG26,AI26)</f>
        <v>2174</v>
      </c>
      <c r="AL26" s="189"/>
      <c r="AM26" s="189"/>
    </row>
    <row r="27" spans="1:39" ht="18" customHeight="1">
      <c r="A27" t="s">
        <v>363</v>
      </c>
      <c r="B27" s="36"/>
      <c r="C27" s="189">
        <v>0</v>
      </c>
      <c r="D27" s="103"/>
      <c r="E27" s="189">
        <v>0</v>
      </c>
      <c r="F27" s="189"/>
      <c r="G27" s="189">
        <v>0</v>
      </c>
      <c r="H27" s="189"/>
      <c r="I27" s="189">
        <v>0</v>
      </c>
      <c r="J27" s="189"/>
      <c r="K27" s="189">
        <v>0</v>
      </c>
      <c r="L27" s="189"/>
      <c r="M27" s="189">
        <v>0</v>
      </c>
      <c r="N27" s="189"/>
      <c r="O27" s="189">
        <v>0</v>
      </c>
      <c r="P27" s="189"/>
      <c r="Q27" s="189">
        <v>0</v>
      </c>
      <c r="R27" s="189"/>
      <c r="S27" s="189">
        <v>0</v>
      </c>
      <c r="T27" s="189"/>
      <c r="U27" s="189">
        <v>0</v>
      </c>
      <c r="V27" s="189"/>
      <c r="W27" s="189">
        <v>0</v>
      </c>
      <c r="X27" s="189"/>
      <c r="Y27" s="189">
        <v>0</v>
      </c>
      <c r="Z27" s="189"/>
      <c r="AA27" s="189">
        <v>0</v>
      </c>
      <c r="AB27" s="189"/>
      <c r="AC27" s="189">
        <v>0</v>
      </c>
      <c r="AD27" s="189"/>
      <c r="AE27" s="189">
        <f>SUM(W27:AD27)</f>
        <v>0</v>
      </c>
      <c r="AF27" s="189"/>
      <c r="AG27" s="189">
        <f t="shared" si="1"/>
        <v>0</v>
      </c>
      <c r="AH27" s="189"/>
      <c r="AI27" s="189">
        <v>55563</v>
      </c>
      <c r="AJ27" s="189"/>
      <c r="AK27" s="189">
        <f>SUM(AG27,AI27)</f>
        <v>55563</v>
      </c>
      <c r="AL27" s="189"/>
      <c r="AM27" s="189"/>
    </row>
    <row r="28" spans="1:39" ht="18" customHeight="1">
      <c r="A28" t="s">
        <v>364</v>
      </c>
      <c r="C28" s="158">
        <v>0</v>
      </c>
      <c r="D28" s="103"/>
      <c r="E28" s="158">
        <v>0</v>
      </c>
      <c r="F28" s="140"/>
      <c r="G28" s="158">
        <v>6502</v>
      </c>
      <c r="H28" s="140"/>
      <c r="I28" s="158">
        <v>0</v>
      </c>
      <c r="J28" s="140"/>
      <c r="K28" s="158">
        <v>0</v>
      </c>
      <c r="L28" s="140"/>
      <c r="M28" s="158">
        <v>0</v>
      </c>
      <c r="N28" s="140"/>
      <c r="O28" s="158">
        <v>0</v>
      </c>
      <c r="P28" s="140"/>
      <c r="Q28" s="158">
        <v>-726</v>
      </c>
      <c r="R28" s="140"/>
      <c r="S28" s="158">
        <v>0</v>
      </c>
      <c r="T28" s="140"/>
      <c r="U28" s="158">
        <v>0</v>
      </c>
      <c r="V28" s="140"/>
      <c r="W28" s="158">
        <v>0</v>
      </c>
      <c r="X28" s="140"/>
      <c r="Y28" s="158">
        <v>0</v>
      </c>
      <c r="Z28" s="140"/>
      <c r="AA28" s="158">
        <v>-5776</v>
      </c>
      <c r="AB28" s="140"/>
      <c r="AC28" s="158">
        <v>-31674</v>
      </c>
      <c r="AD28" s="140"/>
      <c r="AE28" s="158">
        <f>SUM(W28:AD28)</f>
        <v>-37450</v>
      </c>
      <c r="AF28" s="140"/>
      <c r="AG28" s="158">
        <f>SUM(C28:U28,AE28)</f>
        <v>-31674</v>
      </c>
      <c r="AH28" s="140"/>
      <c r="AI28" s="158">
        <v>-213585</v>
      </c>
      <c r="AJ28" s="140"/>
      <c r="AK28" s="158">
        <f>SUM(AG28,AI28)</f>
        <v>-245259</v>
      </c>
      <c r="AL28" s="189"/>
      <c r="AM28" s="189"/>
    </row>
    <row r="29" spans="1:39" ht="18" customHeight="1">
      <c r="A29" s="182" t="s">
        <v>357</v>
      </c>
      <c r="B29" s="36"/>
      <c r="C29" s="43"/>
      <c r="D29" s="38"/>
      <c r="E29" s="43"/>
      <c r="F29" s="38"/>
      <c r="G29" s="38"/>
      <c r="H29" s="38"/>
      <c r="I29" s="38"/>
      <c r="J29" s="38"/>
      <c r="K29" s="43"/>
      <c r="L29" s="38"/>
      <c r="M29" s="43"/>
      <c r="N29" s="38"/>
      <c r="O29" s="43"/>
      <c r="P29" s="38"/>
      <c r="Q29" s="43"/>
      <c r="R29" s="40"/>
      <c r="S29" s="43"/>
      <c r="T29" s="38"/>
      <c r="U29" s="43"/>
      <c r="V29" s="38"/>
      <c r="W29" s="43"/>
      <c r="X29" s="38"/>
      <c r="Y29" s="43"/>
      <c r="Z29" s="43"/>
      <c r="AA29" s="43"/>
      <c r="AB29" s="43"/>
      <c r="AC29" s="43"/>
      <c r="AD29" s="38"/>
      <c r="AE29" s="43"/>
      <c r="AF29" s="38"/>
      <c r="AG29" s="43"/>
      <c r="AH29" s="38"/>
      <c r="AI29" s="78"/>
      <c r="AJ29" s="38"/>
      <c r="AK29" s="78"/>
      <c r="AL29" s="189"/>
      <c r="AM29" s="189"/>
    </row>
    <row r="30" spans="1:39" ht="18" customHeight="1">
      <c r="A30" s="213" t="s">
        <v>358</v>
      </c>
      <c r="B30" s="36"/>
      <c r="C30" s="199">
        <f>SUM(C25:C28)</f>
        <v>0</v>
      </c>
      <c r="D30" s="41"/>
      <c r="E30" s="199">
        <f>SUM(E25:E28)</f>
        <v>0</v>
      </c>
      <c r="F30" s="41"/>
      <c r="G30" s="199">
        <f>SUM(G25:G28)</f>
        <v>6319</v>
      </c>
      <c r="H30" s="41"/>
      <c r="I30" s="199">
        <f>SUM(I25:I28)</f>
        <v>0</v>
      </c>
      <c r="J30" s="41"/>
      <c r="K30" s="199">
        <f>SUM(K25:K28)</f>
        <v>0</v>
      </c>
      <c r="L30" s="41"/>
      <c r="M30" s="199">
        <f>SUM(M25:M28)</f>
        <v>0</v>
      </c>
      <c r="N30" s="41"/>
      <c r="O30" s="199">
        <f>SUM(O25:O28)</f>
        <v>0</v>
      </c>
      <c r="P30" s="41"/>
      <c r="Q30" s="199">
        <f>SUM(Q25:Q28)</f>
        <v>-726</v>
      </c>
      <c r="R30" s="41"/>
      <c r="S30" s="199">
        <f>SUM(S25:S28)</f>
        <v>0</v>
      </c>
      <c r="T30" s="41"/>
      <c r="U30" s="199">
        <f>SUM(U25:U28)</f>
        <v>0</v>
      </c>
      <c r="V30" s="41"/>
      <c r="W30" s="199">
        <f>SUM(W25:W28)</f>
        <v>138</v>
      </c>
      <c r="X30" s="41"/>
      <c r="Y30" s="199">
        <f>SUM(Y25:Y28)</f>
        <v>0</v>
      </c>
      <c r="Z30" s="41"/>
      <c r="AA30" s="199">
        <f>SUM(AA25:AA28)</f>
        <v>-5776</v>
      </c>
      <c r="AB30" s="41"/>
      <c r="AC30" s="199">
        <f>SUM(AC25:AC28)</f>
        <v>-33268</v>
      </c>
      <c r="AD30" s="41"/>
      <c r="AE30" s="199">
        <f>SUM(AE25:AE28)</f>
        <v>-38906</v>
      </c>
      <c r="AF30" s="41"/>
      <c r="AG30" s="199">
        <f>SUM(AG25:AG28)</f>
        <v>-33313</v>
      </c>
      <c r="AH30" s="41"/>
      <c r="AI30" s="199">
        <f>SUM(AI25:AI28)</f>
        <v>-164398</v>
      </c>
      <c r="AJ30" s="41"/>
      <c r="AK30" s="199">
        <f>SUM(AK25:AK28)</f>
        <v>-197711</v>
      </c>
      <c r="AL30" s="189"/>
      <c r="AM30" s="189"/>
    </row>
    <row r="31" spans="1:39" ht="18" customHeight="1">
      <c r="A31" s="176" t="s">
        <v>356</v>
      </c>
      <c r="B31" s="36"/>
      <c r="C31" s="199">
        <f>C23+C30</f>
        <v>0</v>
      </c>
      <c r="D31" s="200"/>
      <c r="E31" s="199">
        <f>E23+E30</f>
        <v>0</v>
      </c>
      <c r="F31" s="186"/>
      <c r="G31" s="199">
        <f>G23+G30</f>
        <v>6319</v>
      </c>
      <c r="H31" s="38"/>
      <c r="I31" s="199">
        <f>I23+I30</f>
        <v>0</v>
      </c>
      <c r="J31" s="200"/>
      <c r="K31" s="199">
        <f>K23+K30</f>
        <v>0</v>
      </c>
      <c r="L31" s="186"/>
      <c r="M31" s="199">
        <f>M23+M30</f>
        <v>0</v>
      </c>
      <c r="N31" s="38"/>
      <c r="O31" s="199">
        <f>O23+O30</f>
        <v>0</v>
      </c>
      <c r="P31" s="200"/>
      <c r="Q31" s="199">
        <f>Q23+Q30</f>
        <v>-3480334</v>
      </c>
      <c r="R31" s="186"/>
      <c r="S31" s="199">
        <f>S23+S30</f>
        <v>-2912</v>
      </c>
      <c r="T31" s="38"/>
      <c r="U31" s="199">
        <f>U23+U30</f>
        <v>0</v>
      </c>
      <c r="V31" s="200"/>
      <c r="W31" s="199">
        <f>W23+W30</f>
        <v>138</v>
      </c>
      <c r="X31" s="186"/>
      <c r="Y31" s="199">
        <f>Y23+Y30</f>
        <v>0</v>
      </c>
      <c r="Z31" s="12"/>
      <c r="AA31" s="199">
        <f>AA23+AA30</f>
        <v>-5776</v>
      </c>
      <c r="AB31" s="200"/>
      <c r="AC31" s="199">
        <f>AC23+AC30</f>
        <v>-33268</v>
      </c>
      <c r="AD31" s="186"/>
      <c r="AE31" s="199">
        <f>AE23+AE30</f>
        <v>-38906</v>
      </c>
      <c r="AF31" s="38"/>
      <c r="AG31" s="199">
        <f>AG23+AG30</f>
        <v>-3515833</v>
      </c>
      <c r="AH31" s="200"/>
      <c r="AI31" s="199">
        <f>AI23+AI30</f>
        <v>-1375989</v>
      </c>
      <c r="AJ31" s="186"/>
      <c r="AK31" s="199">
        <f>AK23+AK30</f>
        <v>-4891822</v>
      </c>
      <c r="AL31" s="189"/>
      <c r="AM31" s="189"/>
    </row>
    <row r="32" spans="1:39" ht="18" customHeight="1">
      <c r="A32" s="176" t="s">
        <v>240</v>
      </c>
      <c r="B32" s="36"/>
      <c r="C32" s="43"/>
      <c r="D32" s="38"/>
      <c r="E32" s="43"/>
      <c r="F32" s="38"/>
      <c r="G32" s="38"/>
      <c r="H32" s="38"/>
      <c r="I32" s="38"/>
      <c r="J32" s="38"/>
      <c r="K32" s="43"/>
      <c r="L32" s="38"/>
      <c r="M32" s="43"/>
      <c r="N32" s="38"/>
      <c r="O32" s="43"/>
      <c r="P32" s="38"/>
      <c r="Q32" s="43"/>
      <c r="R32" s="40"/>
      <c r="S32" s="43"/>
      <c r="T32" s="38"/>
      <c r="U32" s="43"/>
      <c r="V32" s="38"/>
      <c r="W32" s="43"/>
      <c r="X32" s="38"/>
      <c r="Y32" s="38"/>
      <c r="Z32" s="38"/>
      <c r="AA32" s="43"/>
      <c r="AB32" s="43"/>
      <c r="AC32" s="43"/>
      <c r="AD32" s="38"/>
      <c r="AE32" s="43"/>
      <c r="AF32" s="38"/>
      <c r="AG32" s="43"/>
      <c r="AH32" s="38"/>
      <c r="AI32" s="78"/>
      <c r="AJ32" s="38"/>
      <c r="AK32" s="78"/>
      <c r="AL32" s="189"/>
      <c r="AM32" s="189"/>
    </row>
    <row r="33" spans="1:39" s="231" customFormat="1" ht="18" customHeight="1">
      <c r="A33" s="230" t="s">
        <v>254</v>
      </c>
      <c r="B33" s="36"/>
      <c r="C33" s="185">
        <v>0</v>
      </c>
      <c r="D33" s="232"/>
      <c r="E33" s="185">
        <v>0</v>
      </c>
      <c r="F33" s="232"/>
      <c r="G33" s="185">
        <v>0</v>
      </c>
      <c r="H33" s="232"/>
      <c r="I33" s="185">
        <v>0</v>
      </c>
      <c r="J33" s="232"/>
      <c r="K33" s="185">
        <v>0</v>
      </c>
      <c r="L33" s="232"/>
      <c r="M33" s="185">
        <v>0</v>
      </c>
      <c r="N33" s="232"/>
      <c r="O33" s="185">
        <v>0</v>
      </c>
      <c r="P33" s="232"/>
      <c r="Q33" s="185">
        <v>15385605</v>
      </c>
      <c r="R33" s="232"/>
      <c r="S33" s="185">
        <v>0</v>
      </c>
      <c r="T33" s="232"/>
      <c r="U33" s="185">
        <v>0</v>
      </c>
      <c r="V33" s="232"/>
      <c r="W33" s="185">
        <v>0</v>
      </c>
      <c r="X33" s="232"/>
      <c r="Y33" s="185">
        <v>0</v>
      </c>
      <c r="Z33" s="232"/>
      <c r="AA33" s="185">
        <v>0</v>
      </c>
      <c r="AB33" s="232"/>
      <c r="AC33" s="185">
        <v>0</v>
      </c>
      <c r="AD33" s="232"/>
      <c r="AE33" s="185">
        <f>SUM(W33:AD33)</f>
        <v>0</v>
      </c>
      <c r="AF33" s="233"/>
      <c r="AG33" s="185">
        <f>SUM(C33:U33,AE33)</f>
        <v>15385605</v>
      </c>
      <c r="AH33" s="232"/>
      <c r="AI33" s="185">
        <v>2260827</v>
      </c>
      <c r="AJ33" s="232"/>
      <c r="AK33" s="185">
        <f>AG33+AI33</f>
        <v>17646432</v>
      </c>
      <c r="AL33" s="185"/>
      <c r="AM33" s="185"/>
    </row>
    <row r="34" spans="1:39" ht="18" customHeight="1">
      <c r="A34" t="s">
        <v>242</v>
      </c>
      <c r="B34" s="36"/>
      <c r="C34" s="189"/>
      <c r="D34" s="118"/>
      <c r="E34" s="189"/>
      <c r="F34" s="118"/>
      <c r="G34" s="189"/>
      <c r="H34" s="118"/>
      <c r="I34" s="189"/>
      <c r="J34" s="118"/>
      <c r="K34" s="189"/>
      <c r="L34" s="118"/>
      <c r="M34" s="189"/>
      <c r="N34" s="118"/>
      <c r="O34" s="189"/>
      <c r="P34" s="118"/>
      <c r="Q34" s="189"/>
      <c r="R34" s="118"/>
      <c r="S34" s="189"/>
      <c r="T34" s="118"/>
      <c r="U34" s="189"/>
      <c r="V34" s="118"/>
      <c r="W34" s="189"/>
      <c r="X34" s="118"/>
      <c r="Y34" s="189"/>
      <c r="Z34" s="118"/>
      <c r="AA34" s="189"/>
      <c r="AB34" s="118"/>
      <c r="AC34" s="189"/>
      <c r="AD34" s="118"/>
      <c r="AE34" s="189"/>
      <c r="AF34" s="118"/>
      <c r="AG34" s="189"/>
      <c r="AH34" s="118"/>
      <c r="AI34" s="189"/>
      <c r="AJ34" s="118"/>
      <c r="AK34" s="189"/>
      <c r="AL34" s="189"/>
      <c r="AM34" s="189"/>
    </row>
    <row r="35" spans="1:39" ht="18" customHeight="1">
      <c r="A35" t="s">
        <v>243</v>
      </c>
      <c r="B35" s="36"/>
      <c r="C35" s="189">
        <v>0</v>
      </c>
      <c r="D35" s="118"/>
      <c r="E35" s="189">
        <v>0</v>
      </c>
      <c r="F35" s="118"/>
      <c r="G35" s="189">
        <v>0</v>
      </c>
      <c r="H35" s="118"/>
      <c r="I35" s="189">
        <v>0</v>
      </c>
      <c r="J35" s="118"/>
      <c r="K35" s="189">
        <v>0</v>
      </c>
      <c r="L35" s="118"/>
      <c r="M35" s="189">
        <v>0</v>
      </c>
      <c r="N35" s="118"/>
      <c r="O35" s="189">
        <v>0</v>
      </c>
      <c r="P35" s="118"/>
      <c r="Q35" s="189">
        <v>-5428</v>
      </c>
      <c r="R35" s="118"/>
      <c r="S35" s="189">
        <v>0</v>
      </c>
      <c r="T35" s="118"/>
      <c r="U35" s="189">
        <v>0</v>
      </c>
      <c r="V35" s="118"/>
      <c r="W35" s="189">
        <v>0</v>
      </c>
      <c r="X35" s="118"/>
      <c r="Y35" s="189">
        <v>0</v>
      </c>
      <c r="Z35" s="118"/>
      <c r="AA35" s="189">
        <v>0</v>
      </c>
      <c r="AB35" s="118"/>
      <c r="AC35" s="189">
        <v>0</v>
      </c>
      <c r="AD35" s="118"/>
      <c r="AE35" s="189">
        <f>SUM(W35:AD35)</f>
        <v>0</v>
      </c>
      <c r="AF35" s="104"/>
      <c r="AG35" s="189">
        <f t="shared" ref="AG35:AG37" si="2">SUM(C35:U35,AE35)</f>
        <v>-5428</v>
      </c>
      <c r="AH35" s="118"/>
      <c r="AI35" s="189">
        <v>-3307</v>
      </c>
      <c r="AJ35" s="118"/>
      <c r="AK35" s="189">
        <f>AG35+AI35</f>
        <v>-8735</v>
      </c>
    </row>
    <row r="36" spans="1:39" ht="18" customHeight="1">
      <c r="A36" t="s">
        <v>244</v>
      </c>
      <c r="B36" s="36"/>
      <c r="C36" s="158">
        <v>0</v>
      </c>
      <c r="D36" s="78"/>
      <c r="E36" s="158">
        <v>0</v>
      </c>
      <c r="F36" s="78"/>
      <c r="G36" s="158">
        <v>0</v>
      </c>
      <c r="H36" s="78"/>
      <c r="I36" s="158">
        <v>0</v>
      </c>
      <c r="J36" s="78"/>
      <c r="K36" s="158">
        <v>0</v>
      </c>
      <c r="L36" s="78"/>
      <c r="M36" s="158">
        <v>0</v>
      </c>
      <c r="N36" s="78"/>
      <c r="O36" s="158">
        <v>0</v>
      </c>
      <c r="P36" s="78"/>
      <c r="Q36" s="158">
        <v>0</v>
      </c>
      <c r="R36" s="78"/>
      <c r="S36" s="158">
        <v>0</v>
      </c>
      <c r="T36" s="78"/>
      <c r="U36" s="158">
        <v>0</v>
      </c>
      <c r="V36" s="78"/>
      <c r="W36" s="158">
        <v>-52402</v>
      </c>
      <c r="X36" s="78"/>
      <c r="Y36" s="158">
        <v>-1169359</v>
      </c>
      <c r="Z36" s="138"/>
      <c r="AA36" s="158">
        <v>2532231</v>
      </c>
      <c r="AB36" s="78"/>
      <c r="AC36" s="158">
        <v>-11418145</v>
      </c>
      <c r="AD36" s="78"/>
      <c r="AE36" s="158">
        <f>SUM(W36:AD36)</f>
        <v>-10107675</v>
      </c>
      <c r="AF36" s="104"/>
      <c r="AG36" s="158">
        <f t="shared" si="2"/>
        <v>-10107675</v>
      </c>
      <c r="AH36" s="78"/>
      <c r="AI36" s="158">
        <v>-1757407</v>
      </c>
      <c r="AJ36" s="78"/>
      <c r="AK36" s="158">
        <f>AG36+AI36</f>
        <v>-11865082</v>
      </c>
    </row>
    <row r="37" spans="1:39" ht="18" customHeight="1">
      <c r="A37" s="176" t="s">
        <v>245</v>
      </c>
      <c r="B37" s="36"/>
      <c r="C37" s="199">
        <f>SUM(C33:C36)</f>
        <v>0</v>
      </c>
      <c r="D37" s="41"/>
      <c r="E37" s="199">
        <f>SUM(E33:E36)</f>
        <v>0</v>
      </c>
      <c r="F37" s="41"/>
      <c r="G37" s="199">
        <f>SUM(G33:G36)</f>
        <v>0</v>
      </c>
      <c r="H37" s="41"/>
      <c r="I37" s="199">
        <f>SUM(I33:I36)</f>
        <v>0</v>
      </c>
      <c r="J37" s="41"/>
      <c r="K37" s="199">
        <f>SUM(K33:K36)</f>
        <v>0</v>
      </c>
      <c r="L37" s="41"/>
      <c r="M37" s="199">
        <f>SUM(M33:M36)</f>
        <v>0</v>
      </c>
      <c r="N37" s="41"/>
      <c r="O37" s="199">
        <f>SUM(O33:O36)</f>
        <v>0</v>
      </c>
      <c r="P37" s="41"/>
      <c r="Q37" s="199">
        <f>SUM(Q33:Q36)</f>
        <v>15380177</v>
      </c>
      <c r="R37" s="41"/>
      <c r="S37" s="199">
        <f>SUM(S33:S36)</f>
        <v>0</v>
      </c>
      <c r="T37" s="41"/>
      <c r="U37" s="199">
        <f>SUM(U33:U36)</f>
        <v>0</v>
      </c>
      <c r="V37" s="41"/>
      <c r="W37" s="199">
        <f>SUM(W33:W36)</f>
        <v>-52402</v>
      </c>
      <c r="X37" s="41"/>
      <c r="Y37" s="199">
        <f>SUM(Y33:Y36)</f>
        <v>-1169359</v>
      </c>
      <c r="Z37" s="12"/>
      <c r="AA37" s="199">
        <f>SUM(AA33:AA36)</f>
        <v>2532231</v>
      </c>
      <c r="AB37" s="41"/>
      <c r="AC37" s="199">
        <f>SUM(AC33:AC36)</f>
        <v>-11418145</v>
      </c>
      <c r="AD37" s="41"/>
      <c r="AE37" s="199">
        <f>SUM(AE33:AE36)</f>
        <v>-10107675</v>
      </c>
      <c r="AF37" s="41"/>
      <c r="AG37" s="199">
        <f t="shared" si="2"/>
        <v>5272502</v>
      </c>
      <c r="AH37" s="41"/>
      <c r="AI37" s="199">
        <f>SUM(AI33:AI36)</f>
        <v>500113</v>
      </c>
      <c r="AJ37" s="41"/>
      <c r="AK37" s="199">
        <f>SUM(AK33:AK36)</f>
        <v>5772615</v>
      </c>
    </row>
    <row r="38" spans="1:39" ht="18" customHeight="1">
      <c r="A38" t="s">
        <v>246</v>
      </c>
      <c r="B38" s="36"/>
      <c r="C38" s="12"/>
      <c r="D38" s="41"/>
      <c r="E38" s="12"/>
      <c r="F38" s="41"/>
      <c r="G38" s="12"/>
      <c r="H38" s="41"/>
      <c r="I38" s="12"/>
      <c r="J38" s="41"/>
      <c r="K38" s="12"/>
      <c r="L38" s="41"/>
      <c r="M38" s="12"/>
      <c r="N38" s="41"/>
      <c r="O38" s="12"/>
      <c r="P38" s="41"/>
      <c r="Q38" s="12"/>
      <c r="R38" s="41"/>
      <c r="S38" s="12"/>
      <c r="T38" s="41"/>
      <c r="U38" s="12"/>
      <c r="V38" s="41"/>
      <c r="W38" s="12"/>
      <c r="X38" s="41"/>
      <c r="Y38" s="12"/>
      <c r="Z38" s="12"/>
      <c r="AA38" s="12"/>
      <c r="AB38" s="41"/>
      <c r="AC38" s="12"/>
      <c r="AD38" s="41"/>
      <c r="AE38" s="12"/>
      <c r="AF38" s="41"/>
      <c r="AG38" s="12"/>
      <c r="AH38" s="41"/>
      <c r="AI38" s="12"/>
      <c r="AJ38" s="41"/>
      <c r="AK38" s="12"/>
    </row>
    <row r="39" spans="1:39" ht="18" customHeight="1">
      <c r="A39" t="s">
        <v>247</v>
      </c>
      <c r="B39" s="36"/>
      <c r="C39" s="189">
        <v>0</v>
      </c>
      <c r="D39" s="103"/>
      <c r="E39" s="189">
        <v>0</v>
      </c>
      <c r="F39" s="78"/>
      <c r="G39" s="189">
        <v>0</v>
      </c>
      <c r="H39" s="78"/>
      <c r="I39" s="189">
        <v>0</v>
      </c>
      <c r="J39" s="103"/>
      <c r="K39" s="189">
        <v>0</v>
      </c>
      <c r="L39" s="78"/>
      <c r="M39" s="189">
        <v>0</v>
      </c>
      <c r="N39" s="78"/>
      <c r="O39" s="189">
        <v>0</v>
      </c>
      <c r="P39" s="103"/>
      <c r="Q39" s="189">
        <v>-813862</v>
      </c>
      <c r="R39" s="78"/>
      <c r="S39" s="189">
        <v>0</v>
      </c>
      <c r="T39" s="78"/>
      <c r="U39" s="189">
        <v>0</v>
      </c>
      <c r="V39" s="103"/>
      <c r="W39" s="189">
        <v>0</v>
      </c>
      <c r="X39" s="78"/>
      <c r="Y39" s="189">
        <v>0</v>
      </c>
      <c r="Z39" s="77"/>
      <c r="AA39" s="189">
        <v>0</v>
      </c>
      <c r="AB39" s="103"/>
      <c r="AC39" s="189">
        <v>0</v>
      </c>
      <c r="AD39" s="78"/>
      <c r="AE39" s="189">
        <f t="shared" ref="AE39:AE40" si="3">SUM(W39:AD39)</f>
        <v>0</v>
      </c>
      <c r="AF39" s="104"/>
      <c r="AG39" s="189">
        <f t="shared" ref="AG39:AG41" si="4">SUM(C39:U39,AE39)</f>
        <v>-813862</v>
      </c>
      <c r="AH39" s="103"/>
      <c r="AI39" s="189">
        <v>0</v>
      </c>
      <c r="AJ39" s="78"/>
      <c r="AK39" s="189">
        <f>SUM(AG39:AI39)</f>
        <v>-813862</v>
      </c>
    </row>
    <row r="40" spans="1:39" ht="18" customHeight="1">
      <c r="A40" t="s">
        <v>248</v>
      </c>
      <c r="B40" s="36"/>
      <c r="C40" s="158">
        <v>0</v>
      </c>
      <c r="D40" s="103"/>
      <c r="E40" s="158">
        <v>0</v>
      </c>
      <c r="F40" s="78"/>
      <c r="G40" s="158">
        <v>0</v>
      </c>
      <c r="H40" s="78"/>
      <c r="I40" s="158">
        <v>0</v>
      </c>
      <c r="J40" s="103"/>
      <c r="K40" s="158">
        <v>0</v>
      </c>
      <c r="L40" s="78"/>
      <c r="M40" s="158">
        <v>0</v>
      </c>
      <c r="N40" s="78"/>
      <c r="O40" s="158">
        <v>0</v>
      </c>
      <c r="P40" s="103"/>
      <c r="Q40" s="158">
        <v>433591</v>
      </c>
      <c r="R40" s="78"/>
      <c r="S40" s="158">
        <v>0</v>
      </c>
      <c r="T40" s="78"/>
      <c r="U40" s="158">
        <v>0</v>
      </c>
      <c r="V40" s="103"/>
      <c r="W40" s="158">
        <v>-362175</v>
      </c>
      <c r="X40" s="78"/>
      <c r="Y40" s="158">
        <v>0</v>
      </c>
      <c r="Z40" s="77"/>
      <c r="AA40" s="158">
        <v>-71416</v>
      </c>
      <c r="AB40" s="103"/>
      <c r="AC40" s="158">
        <v>0</v>
      </c>
      <c r="AD40" s="78"/>
      <c r="AE40" s="158">
        <f t="shared" si="3"/>
        <v>-433591</v>
      </c>
      <c r="AF40" s="104"/>
      <c r="AG40" s="158">
        <f t="shared" si="4"/>
        <v>0</v>
      </c>
      <c r="AH40" s="103"/>
      <c r="AI40" s="158">
        <v>0</v>
      </c>
      <c r="AJ40" s="78"/>
      <c r="AK40" s="158">
        <f>SUM(AG40:AI40)</f>
        <v>0</v>
      </c>
    </row>
    <row r="41" spans="1:39" ht="18" customHeight="1" thickBot="1">
      <c r="A41" s="176" t="s">
        <v>255</v>
      </c>
      <c r="B41" s="36"/>
      <c r="C41" s="194">
        <f>C18+C31+C37+C39+C40</f>
        <v>8413569</v>
      </c>
      <c r="D41" s="38"/>
      <c r="E41" s="194">
        <f>E18+E31+E37+E39+E40</f>
        <v>56004025</v>
      </c>
      <c r="F41" s="38"/>
      <c r="G41" s="194">
        <f>G18+G31+G37+G39+G40</f>
        <v>5219177</v>
      </c>
      <c r="H41" s="38"/>
      <c r="I41" s="194">
        <f>I18+I31+I37+I39+I40</f>
        <v>-9917</v>
      </c>
      <c r="J41" s="38"/>
      <c r="K41" s="194">
        <f>K18+K31+K37+K39+K40</f>
        <v>3621945</v>
      </c>
      <c r="L41" s="38"/>
      <c r="M41" s="194">
        <f>M18+M31+M37+M39+M40</f>
        <v>929166</v>
      </c>
      <c r="N41" s="38"/>
      <c r="O41" s="194">
        <f>O18+O31+O37+O39+O40</f>
        <v>3666565</v>
      </c>
      <c r="P41" s="38"/>
      <c r="Q41" s="194">
        <f>Q18+Q31+Q37+Q39+Q40</f>
        <v>132169457</v>
      </c>
      <c r="R41" s="38"/>
      <c r="S41" s="194">
        <f>S18+S31+S37+S39+S40</f>
        <v>-8290076</v>
      </c>
      <c r="T41" s="38"/>
      <c r="U41" s="194">
        <f>U18+U31+U37+U39+U40</f>
        <v>26932000</v>
      </c>
      <c r="V41" s="38"/>
      <c r="W41" s="194">
        <f>W18+W31+W37+W39+W40</f>
        <v>54863678</v>
      </c>
      <c r="X41" s="38"/>
      <c r="Y41" s="194">
        <f>Y18+Y31+Y37+Y39+Y40</f>
        <v>391947</v>
      </c>
      <c r="Z41" s="12"/>
      <c r="AA41" s="194">
        <f>AA18+AA31+AA37+AA39+AA40</f>
        <v>4799215</v>
      </c>
      <c r="AB41" s="38"/>
      <c r="AC41" s="194">
        <f>AC18+AC31+AC37+AC39+AC40</f>
        <v>-46391960</v>
      </c>
      <c r="AD41" s="38"/>
      <c r="AE41" s="194">
        <f>AE18+AE31+AE37+AE39+AE40</f>
        <v>13662880</v>
      </c>
      <c r="AF41" s="38"/>
      <c r="AG41" s="194">
        <f t="shared" si="4"/>
        <v>242318791</v>
      </c>
      <c r="AH41" s="38"/>
      <c r="AI41" s="194">
        <f>AI18+AI31+AI37+AI39+AI40</f>
        <v>44740985</v>
      </c>
      <c r="AJ41" s="38"/>
      <c r="AK41" s="194">
        <f>AK18+AK31+AK37+AK39+AK40</f>
        <v>287059776</v>
      </c>
    </row>
    <row r="42" spans="1:39" ht="14.5" thickTop="1"/>
  </sheetData>
  <mergeCells count="2">
    <mergeCell ref="C5:AK5"/>
    <mergeCell ref="W6:AE6"/>
  </mergeCells>
  <pageMargins left="0.8" right="0.8" top="0.48" bottom="0.5" header="0.5" footer="0.5"/>
  <pageSetup paperSize="9" scale="36" firstPageNumber="13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3D9F-1EE6-45C2-AA76-9310BCAF6AFE}">
  <sheetPr>
    <pageSetUpPr fitToPage="1"/>
  </sheetPr>
  <dimension ref="A1:AC35"/>
  <sheetViews>
    <sheetView zoomScaleNormal="100" zoomScaleSheetLayoutView="85" workbookViewId="0"/>
  </sheetViews>
  <sheetFormatPr defaultColWidth="9.453125" defaultRowHeight="20.25" customHeight="1"/>
  <cols>
    <col min="1" max="1" width="49.54296875" style="37" customWidth="1"/>
    <col min="2" max="2" width="6.81640625" style="37" customWidth="1"/>
    <col min="3" max="3" width="15.453125" style="37" customWidth="1"/>
    <col min="4" max="4" width="1" style="37" customWidth="1"/>
    <col min="5" max="5" width="15.453125" style="37" customWidth="1"/>
    <col min="6" max="6" width="1" style="37" customWidth="1"/>
    <col min="7" max="7" width="15.453125" style="37" customWidth="1"/>
    <col min="8" max="8" width="1" style="37" customWidth="1"/>
    <col min="9" max="9" width="15.453125" style="37" customWidth="1"/>
    <col min="10" max="10" width="1" style="37" customWidth="1"/>
    <col min="11" max="11" width="15.453125" style="37" customWidth="1"/>
    <col min="12" max="12" width="1" style="37" customWidth="1"/>
    <col min="13" max="13" width="15.453125" style="37" customWidth="1"/>
    <col min="14" max="14" width="1" style="37" customWidth="1"/>
    <col min="15" max="15" width="15.453125" style="37" customWidth="1"/>
    <col min="16" max="16" width="1" style="37" customWidth="1"/>
    <col min="17" max="17" width="15.453125" style="37" customWidth="1"/>
    <col min="18" max="18" width="1" style="37" customWidth="1"/>
    <col min="19" max="19" width="14.453125" style="37" customWidth="1"/>
    <col min="20" max="20" width="1" style="37" customWidth="1"/>
    <col min="21" max="21" width="15.453125" style="37" customWidth="1"/>
    <col min="22" max="22" width="1" style="37" customWidth="1"/>
    <col min="23" max="23" width="15.453125" style="37" customWidth="1"/>
    <col min="24" max="24" width="1" style="37" customWidth="1"/>
    <col min="25" max="25" width="16.453125" style="37" bestFit="1" customWidth="1"/>
    <col min="26" max="26" width="1" style="37" customWidth="1"/>
    <col min="27" max="27" width="15.54296875" style="37" customWidth="1"/>
    <col min="28" max="28" width="1" style="37" customWidth="1"/>
    <col min="29" max="29" width="15.453125" style="37" customWidth="1"/>
    <col min="30" max="16384" width="9.453125" style="37"/>
  </cols>
  <sheetData>
    <row r="1" spans="1:29" ht="20.25" customHeight="1">
      <c r="A1" s="44" t="s">
        <v>155</v>
      </c>
      <c r="B1" s="4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29" ht="20.25" customHeight="1">
      <c r="A2" s="44" t="s">
        <v>156</v>
      </c>
      <c r="B2" s="44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U2" s="156"/>
      <c r="V2" s="156"/>
      <c r="W2" s="156"/>
      <c r="X2" s="156"/>
      <c r="Y2" s="156"/>
      <c r="Z2" s="156"/>
    </row>
    <row r="3" spans="1:29" ht="20.25" customHeight="1">
      <c r="A3" s="47" t="s">
        <v>157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U3" s="47"/>
      <c r="V3" s="47"/>
      <c r="W3" s="47"/>
      <c r="X3" s="47"/>
      <c r="Y3" s="47"/>
      <c r="Z3" s="47"/>
    </row>
    <row r="4" spans="1:29" ht="20.25" customHeight="1">
      <c r="A4" s="178"/>
      <c r="B4" s="178"/>
      <c r="AC4" s="98"/>
    </row>
    <row r="5" spans="1:29" ht="20.25" customHeight="1">
      <c r="A5" s="178"/>
      <c r="B5" s="178"/>
      <c r="AC5" s="98" t="s">
        <v>3</v>
      </c>
    </row>
    <row r="6" spans="1:29" ht="20.25" customHeight="1">
      <c r="A6" s="155"/>
      <c r="B6" s="155"/>
      <c r="C6" s="222" t="s">
        <v>256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</row>
    <row r="7" spans="1:29" ht="20.25" customHeight="1">
      <c r="A7" s="155"/>
      <c r="B7" s="155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223" t="s">
        <v>89</v>
      </c>
      <c r="V7" s="224"/>
      <c r="W7" s="224"/>
      <c r="X7" s="224"/>
      <c r="Y7" s="224"/>
      <c r="Z7" s="224"/>
      <c r="AA7" s="224"/>
      <c r="AB7" s="177"/>
      <c r="AC7" s="177"/>
    </row>
    <row r="8" spans="1:29" ht="20.25" customHeight="1">
      <c r="A8" s="155"/>
      <c r="B8" s="155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1"/>
      <c r="V8" s="171"/>
      <c r="W8" s="171"/>
      <c r="X8" s="171"/>
      <c r="Y8" s="172" t="s">
        <v>159</v>
      </c>
      <c r="Z8" s="171"/>
      <c r="AA8" s="171"/>
      <c r="AB8" s="177"/>
      <c r="AC8" s="177"/>
    </row>
    <row r="9" spans="1:29" ht="20.25" customHeight="1">
      <c r="C9" s="171"/>
      <c r="D9" s="171"/>
      <c r="E9" s="172"/>
      <c r="F9" s="171"/>
      <c r="G9" s="172"/>
      <c r="H9" s="171"/>
      <c r="I9" s="175"/>
      <c r="J9" s="171"/>
      <c r="K9" s="175"/>
      <c r="L9" s="171"/>
      <c r="M9" s="175"/>
      <c r="N9" s="171"/>
      <c r="O9" s="171"/>
      <c r="P9" s="171"/>
      <c r="Q9" s="171"/>
      <c r="R9" s="171"/>
      <c r="S9" s="171"/>
      <c r="T9" s="171"/>
      <c r="U9" s="176"/>
      <c r="V9" s="171"/>
      <c r="W9" s="171"/>
      <c r="X9" s="171"/>
      <c r="Y9" s="171" t="s">
        <v>161</v>
      </c>
      <c r="Z9" s="171"/>
      <c r="AA9" s="172"/>
      <c r="AB9" s="171"/>
      <c r="AC9" s="171"/>
    </row>
    <row r="10" spans="1:29" ht="20.25" customHeight="1">
      <c r="C10" s="171"/>
      <c r="D10" s="171"/>
      <c r="E10" s="172"/>
      <c r="F10" s="171"/>
      <c r="G10" s="172"/>
      <c r="H10" s="171"/>
      <c r="I10" s="175"/>
      <c r="J10" s="171"/>
      <c r="K10" s="175"/>
      <c r="L10" s="171"/>
      <c r="M10" s="175"/>
      <c r="N10" s="171"/>
      <c r="O10" s="171"/>
      <c r="P10" s="171"/>
      <c r="Q10" s="171"/>
      <c r="R10" s="171"/>
      <c r="S10" s="171"/>
      <c r="T10" s="171"/>
      <c r="U10" s="176"/>
      <c r="V10" s="171"/>
      <c r="W10" s="171"/>
      <c r="X10" s="171"/>
      <c r="Y10" s="171" t="s">
        <v>164</v>
      </c>
      <c r="Z10" s="171"/>
      <c r="AA10" s="172"/>
      <c r="AB10" s="171"/>
      <c r="AC10" s="171"/>
    </row>
    <row r="11" spans="1:29" ht="20.25" customHeight="1">
      <c r="C11" s="171"/>
      <c r="D11" s="171"/>
      <c r="E11" s="172"/>
      <c r="F11" s="171"/>
      <c r="G11" s="172"/>
      <c r="H11" s="171"/>
      <c r="I11" s="175"/>
      <c r="J11" s="171"/>
      <c r="K11" s="175"/>
      <c r="L11" s="171"/>
      <c r="M11" s="175"/>
      <c r="N11" s="171"/>
      <c r="O11" s="171"/>
      <c r="P11" s="171"/>
      <c r="Q11" s="171"/>
      <c r="R11" s="171"/>
      <c r="S11" s="171"/>
      <c r="T11" s="171"/>
      <c r="U11" s="176"/>
      <c r="V11" s="171"/>
      <c r="W11" s="172"/>
      <c r="X11" s="171"/>
      <c r="Y11" s="172" t="s">
        <v>168</v>
      </c>
      <c r="Z11" s="171"/>
      <c r="AA11" s="172"/>
      <c r="AB11" s="171"/>
      <c r="AC11" s="171"/>
    </row>
    <row r="12" spans="1:29" ht="20.25" customHeight="1">
      <c r="C12" s="172" t="s">
        <v>171</v>
      </c>
      <c r="D12" s="171"/>
      <c r="E12" s="172" t="s">
        <v>172</v>
      </c>
      <c r="F12" s="171"/>
      <c r="G12" s="172" t="s">
        <v>257</v>
      </c>
      <c r="H12" s="171"/>
      <c r="I12" s="172"/>
      <c r="J12" s="171"/>
      <c r="K12" s="171"/>
      <c r="L12" s="171"/>
      <c r="M12" s="171" t="s">
        <v>175</v>
      </c>
      <c r="N12" s="171"/>
      <c r="O12" s="171" t="s">
        <v>176</v>
      </c>
      <c r="P12" s="171"/>
      <c r="Q12" s="171"/>
      <c r="R12" s="171"/>
      <c r="S12" s="171" t="s">
        <v>177</v>
      </c>
      <c r="T12" s="171"/>
      <c r="U12" s="172" t="s">
        <v>178</v>
      </c>
      <c r="V12" s="171"/>
      <c r="W12" s="172" t="s">
        <v>178</v>
      </c>
      <c r="X12" s="171"/>
      <c r="Y12" s="172" t="s">
        <v>181</v>
      </c>
      <c r="Z12" s="171"/>
      <c r="AA12" s="171" t="s">
        <v>183</v>
      </c>
      <c r="AB12" s="171"/>
      <c r="AC12" s="172" t="s">
        <v>186</v>
      </c>
    </row>
    <row r="13" spans="1:29" ht="20.25" customHeight="1">
      <c r="C13" s="172" t="s">
        <v>187</v>
      </c>
      <c r="D13" s="171"/>
      <c r="E13" s="172" t="s">
        <v>188</v>
      </c>
      <c r="F13" s="171"/>
      <c r="G13" s="172" t="s">
        <v>190</v>
      </c>
      <c r="H13" s="171"/>
      <c r="I13" s="172" t="s">
        <v>191</v>
      </c>
      <c r="J13" s="171"/>
      <c r="K13" s="171" t="s">
        <v>192</v>
      </c>
      <c r="L13" s="171"/>
      <c r="M13" s="171" t="s">
        <v>193</v>
      </c>
      <c r="N13" s="171"/>
      <c r="O13" s="171" t="s">
        <v>194</v>
      </c>
      <c r="P13" s="171"/>
      <c r="Q13" s="171" t="s">
        <v>195</v>
      </c>
      <c r="R13" s="171"/>
      <c r="S13" s="171" t="s">
        <v>196</v>
      </c>
      <c r="T13" s="171"/>
      <c r="U13" s="172" t="s">
        <v>197</v>
      </c>
      <c r="V13" s="171"/>
      <c r="W13" s="172" t="s">
        <v>198</v>
      </c>
      <c r="X13" s="171"/>
      <c r="Y13" s="172" t="s">
        <v>200</v>
      </c>
      <c r="Z13" s="171"/>
      <c r="AA13" s="171" t="s">
        <v>202</v>
      </c>
      <c r="AB13" s="171"/>
      <c r="AC13" s="172" t="s">
        <v>205</v>
      </c>
    </row>
    <row r="14" spans="1:29" ht="20.25" customHeight="1">
      <c r="A14" s="175"/>
      <c r="B14" s="36" t="s">
        <v>10</v>
      </c>
      <c r="C14" s="174" t="s">
        <v>206</v>
      </c>
      <c r="D14" s="171"/>
      <c r="E14" s="174" t="s">
        <v>207</v>
      </c>
      <c r="F14" s="171"/>
      <c r="G14" s="173" t="s">
        <v>209</v>
      </c>
      <c r="H14" s="171"/>
      <c r="I14" s="173" t="s">
        <v>210</v>
      </c>
      <c r="J14" s="171"/>
      <c r="K14" s="174" t="s">
        <v>211</v>
      </c>
      <c r="L14" s="171"/>
      <c r="M14" s="174" t="s">
        <v>207</v>
      </c>
      <c r="N14" s="171"/>
      <c r="O14" s="174" t="s">
        <v>212</v>
      </c>
      <c r="P14" s="171"/>
      <c r="Q14" s="174" t="s">
        <v>207</v>
      </c>
      <c r="R14" s="171"/>
      <c r="S14" s="174" t="s">
        <v>213</v>
      </c>
      <c r="T14" s="171"/>
      <c r="U14" s="173" t="s">
        <v>214</v>
      </c>
      <c r="V14" s="171"/>
      <c r="W14" s="174" t="s">
        <v>215</v>
      </c>
      <c r="X14" s="171"/>
      <c r="Y14" s="173" t="s">
        <v>217</v>
      </c>
      <c r="Z14" s="171"/>
      <c r="AA14" s="173" t="s">
        <v>219</v>
      </c>
      <c r="AB14" s="171"/>
      <c r="AC14" s="174" t="s">
        <v>219</v>
      </c>
    </row>
    <row r="15" spans="1:29" ht="20.25" customHeight="1">
      <c r="A15" s="35"/>
      <c r="B15" s="76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</row>
    <row r="16" spans="1:29" ht="20.25" customHeight="1">
      <c r="A16" s="176" t="s">
        <v>222</v>
      </c>
      <c r="B16" s="36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</row>
    <row r="17" spans="1:29" ht="20.25" customHeight="1">
      <c r="A17" s="176" t="s">
        <v>223</v>
      </c>
      <c r="B17" s="36"/>
      <c r="C17" s="197">
        <v>8611242</v>
      </c>
      <c r="D17" s="197"/>
      <c r="E17" s="197">
        <v>56408882</v>
      </c>
      <c r="F17" s="198"/>
      <c r="G17" s="197">
        <v>490423</v>
      </c>
      <c r="H17" s="198"/>
      <c r="I17" s="197">
        <v>3470021</v>
      </c>
      <c r="J17" s="198"/>
      <c r="K17" s="197">
        <v>929166</v>
      </c>
      <c r="L17" s="198"/>
      <c r="M17" s="197">
        <v>7062578</v>
      </c>
      <c r="N17" s="198"/>
      <c r="O17" s="197">
        <v>50163792</v>
      </c>
      <c r="P17" s="198"/>
      <c r="Q17" s="197">
        <v>-7062578</v>
      </c>
      <c r="R17" s="198"/>
      <c r="S17" s="197">
        <v>15000000</v>
      </c>
      <c r="T17" s="198"/>
      <c r="U17" s="197">
        <v>9684937</v>
      </c>
      <c r="V17" s="198"/>
      <c r="W17" s="197">
        <v>4790</v>
      </c>
      <c r="X17" s="198"/>
      <c r="Y17" s="197">
        <v>450967</v>
      </c>
      <c r="Z17" s="198"/>
      <c r="AA17" s="197">
        <f>SUM(U17:Y17)</f>
        <v>10140694</v>
      </c>
      <c r="AB17" s="198"/>
      <c r="AC17" s="197">
        <f>SUM(C17:S17,AA17)</f>
        <v>145214220</v>
      </c>
    </row>
    <row r="18" spans="1:29" ht="20.25" customHeight="1">
      <c r="A18" s="176" t="s">
        <v>224</v>
      </c>
      <c r="B18" s="8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20.25" customHeight="1">
      <c r="A19" s="182" t="s">
        <v>225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20.25" customHeight="1">
      <c r="A20" t="s">
        <v>226</v>
      </c>
      <c r="B20" s="89">
        <v>11</v>
      </c>
      <c r="C20" s="189">
        <v>0</v>
      </c>
      <c r="D20" s="189"/>
      <c r="E20" s="189">
        <v>0</v>
      </c>
      <c r="F20" s="184"/>
      <c r="G20" s="189">
        <v>0</v>
      </c>
      <c r="H20" s="190"/>
      <c r="I20" s="189">
        <v>0</v>
      </c>
      <c r="J20" s="190"/>
      <c r="K20" s="189">
        <v>0</v>
      </c>
      <c r="L20" s="190"/>
      <c r="M20" s="189">
        <v>0</v>
      </c>
      <c r="N20" s="190"/>
      <c r="O20" s="189">
        <v>-2926799</v>
      </c>
      <c r="P20" s="189"/>
      <c r="Q20" s="189">
        <v>0</v>
      </c>
      <c r="R20" s="190"/>
      <c r="S20" s="189">
        <v>0</v>
      </c>
      <c r="T20" s="190"/>
      <c r="U20" s="189">
        <v>0</v>
      </c>
      <c r="V20" s="190"/>
      <c r="W20" s="189">
        <v>0</v>
      </c>
      <c r="X20" s="190"/>
      <c r="Y20" s="189">
        <v>0</v>
      </c>
      <c r="Z20" s="190"/>
      <c r="AA20" s="195">
        <v>0</v>
      </c>
      <c r="AB20" s="190"/>
      <c r="AC20" s="196">
        <f t="shared" ref="AC20:AC22" si="0">SUM(C20:S20,AA20)</f>
        <v>-2926799</v>
      </c>
    </row>
    <row r="21" spans="1:29" ht="20.25" customHeight="1">
      <c r="A21" t="s">
        <v>227</v>
      </c>
      <c r="B21" s="89"/>
      <c r="C21" s="189">
        <v>0</v>
      </c>
      <c r="D21" s="189"/>
      <c r="E21" s="189">
        <v>0</v>
      </c>
      <c r="F21" s="184"/>
      <c r="G21" s="189">
        <v>0</v>
      </c>
      <c r="H21" s="190"/>
      <c r="I21" s="189">
        <v>0</v>
      </c>
      <c r="J21" s="190"/>
      <c r="K21" s="189">
        <v>0</v>
      </c>
      <c r="L21" s="190"/>
      <c r="M21" s="189">
        <v>2692197</v>
      </c>
      <c r="N21" s="190"/>
      <c r="O21" s="189">
        <v>-2692197</v>
      </c>
      <c r="P21" s="189"/>
      <c r="Q21" s="189">
        <v>-2692197</v>
      </c>
      <c r="R21" s="190"/>
      <c r="S21" s="189">
        <v>0</v>
      </c>
      <c r="T21" s="190"/>
      <c r="U21" s="189">
        <v>0</v>
      </c>
      <c r="V21" s="190"/>
      <c r="W21" s="189">
        <v>0</v>
      </c>
      <c r="X21" s="190"/>
      <c r="Y21" s="189">
        <v>0</v>
      </c>
      <c r="Z21" s="190"/>
      <c r="AA21" s="195">
        <v>0</v>
      </c>
      <c r="AB21" s="190"/>
      <c r="AC21" s="196">
        <f t="shared" si="0"/>
        <v>-2692197</v>
      </c>
    </row>
    <row r="22" spans="1:29" ht="20.25" customHeight="1">
      <c r="A22" s="182" t="s">
        <v>258</v>
      </c>
      <c r="B22" s="176"/>
      <c r="C22" s="211">
        <f>SUM(C21:C21)</f>
        <v>0</v>
      </c>
      <c r="D22" s="200"/>
      <c r="E22" s="211">
        <f>SUM(E21:E21)</f>
        <v>0</v>
      </c>
      <c r="F22" s="186"/>
      <c r="G22" s="211">
        <f>SUM(G21:G21)</f>
        <v>0</v>
      </c>
      <c r="H22" s="186"/>
      <c r="I22" s="211">
        <f>SUM(I21:I21)</f>
        <v>0</v>
      </c>
      <c r="J22" s="186"/>
      <c r="K22" s="211">
        <f>SUM(K21:K21)</f>
        <v>0</v>
      </c>
      <c r="L22" s="186"/>
      <c r="M22" s="211">
        <f>SUM(M21:M21)</f>
        <v>2692197</v>
      </c>
      <c r="N22" s="186"/>
      <c r="O22" s="23">
        <f>SUM(O20:O21)</f>
        <v>-5618996</v>
      </c>
      <c r="P22" s="20"/>
      <c r="Q22" s="23">
        <f>SUM(Q21:Q21)</f>
        <v>-2692197</v>
      </c>
      <c r="R22" s="186"/>
      <c r="S22" s="211">
        <f>SUM(S21:S21)</f>
        <v>0</v>
      </c>
      <c r="T22" s="186"/>
      <c r="U22" s="211">
        <f>SUM(U21:U21)</f>
        <v>0</v>
      </c>
      <c r="V22" s="186"/>
      <c r="W22" s="211">
        <f>SUM(W21:W21)</f>
        <v>0</v>
      </c>
      <c r="X22" s="186"/>
      <c r="Y22" s="211">
        <f>SUM(Y21:Y21)</f>
        <v>0</v>
      </c>
      <c r="Z22" s="186"/>
      <c r="AA22" s="211">
        <f>SUM(AA21:AA21)</f>
        <v>0</v>
      </c>
      <c r="AB22" s="186"/>
      <c r="AC22" s="211">
        <f t="shared" si="0"/>
        <v>-5618996</v>
      </c>
    </row>
    <row r="23" spans="1:29" ht="20.25" customHeight="1">
      <c r="A23" s="176" t="s">
        <v>238</v>
      </c>
      <c r="B23" s="176"/>
      <c r="C23" s="203"/>
      <c r="D23" s="191"/>
      <c r="E23" s="203"/>
      <c r="F23" s="184"/>
      <c r="G23" s="204"/>
      <c r="H23" s="184"/>
      <c r="I23" s="203"/>
      <c r="J23" s="184"/>
      <c r="K23" s="203"/>
      <c r="L23" s="184"/>
      <c r="M23" s="203"/>
      <c r="N23" s="184"/>
      <c r="O23" s="203"/>
      <c r="P23" s="184"/>
      <c r="Q23" s="203"/>
      <c r="R23" s="184"/>
      <c r="S23" s="204"/>
      <c r="T23" s="191"/>
      <c r="U23" s="203"/>
      <c r="V23" s="184"/>
      <c r="W23" s="203"/>
      <c r="X23" s="184"/>
      <c r="Y23" s="203"/>
      <c r="Z23" s="184"/>
      <c r="AA23" s="204"/>
      <c r="AB23" s="191"/>
      <c r="AC23" s="205"/>
    </row>
    <row r="24" spans="1:29" ht="20.25" customHeight="1">
      <c r="A24" s="176" t="s">
        <v>259</v>
      </c>
      <c r="B24" s="176"/>
      <c r="C24" s="199">
        <f>SUM(C22)</f>
        <v>0</v>
      </c>
      <c r="D24" s="200"/>
      <c r="E24" s="199">
        <f>SUM(E22)</f>
        <v>0</v>
      </c>
      <c r="F24" s="186"/>
      <c r="G24" s="199">
        <f>SUM(G22)</f>
        <v>0</v>
      </c>
      <c r="H24" s="186"/>
      <c r="I24" s="199">
        <f>SUM(I22)</f>
        <v>0</v>
      </c>
      <c r="J24" s="186"/>
      <c r="K24" s="199">
        <f>SUM(K22)</f>
        <v>0</v>
      </c>
      <c r="L24" s="186"/>
      <c r="M24" s="199">
        <f>SUM(M22)</f>
        <v>2692197</v>
      </c>
      <c r="N24" s="186"/>
      <c r="O24" s="19">
        <f>SUM(O22)</f>
        <v>-5618996</v>
      </c>
      <c r="P24" s="20"/>
      <c r="Q24" s="19">
        <f>SUM(Q22)</f>
        <v>-2692197</v>
      </c>
      <c r="R24" s="186"/>
      <c r="S24" s="199">
        <f>SUM(S22)</f>
        <v>0</v>
      </c>
      <c r="T24" s="186"/>
      <c r="U24" s="199">
        <f>SUM(U22)</f>
        <v>0</v>
      </c>
      <c r="V24" s="186"/>
      <c r="W24" s="199">
        <f>SUM(W22)</f>
        <v>0</v>
      </c>
      <c r="X24" s="186"/>
      <c r="Y24" s="199">
        <f>SUM(Y22)</f>
        <v>0</v>
      </c>
      <c r="Z24" s="186"/>
      <c r="AA24" s="199">
        <f>SUM(AA22)</f>
        <v>0</v>
      </c>
      <c r="AB24" s="186"/>
      <c r="AC24" s="199">
        <f>SUM(AC22)</f>
        <v>-5618996</v>
      </c>
    </row>
    <row r="25" spans="1:29" ht="20.25" customHeight="1">
      <c r="A25" s="176" t="s">
        <v>240</v>
      </c>
      <c r="B25" s="176"/>
      <c r="C25" s="203"/>
      <c r="D25" s="191"/>
      <c r="E25" s="203"/>
      <c r="F25" s="184"/>
      <c r="G25" s="204"/>
      <c r="H25" s="184"/>
      <c r="I25" s="203"/>
      <c r="J25" s="184"/>
      <c r="K25" s="203"/>
      <c r="L25" s="184"/>
      <c r="M25" s="203"/>
      <c r="N25" s="184"/>
      <c r="O25" s="203"/>
      <c r="P25" s="184"/>
      <c r="Q25" s="203"/>
      <c r="R25" s="184"/>
      <c r="S25" s="204"/>
      <c r="T25" s="191"/>
      <c r="U25" s="203"/>
      <c r="V25" s="184"/>
      <c r="W25" s="203"/>
      <c r="X25" s="184"/>
      <c r="Y25" s="203"/>
      <c r="Z25" s="184"/>
      <c r="AA25" s="204"/>
      <c r="AB25" s="191"/>
      <c r="AC25" s="205"/>
    </row>
    <row r="26" spans="1:29" s="231" customFormat="1" ht="20.25" customHeight="1">
      <c r="A26" s="230" t="s">
        <v>254</v>
      </c>
      <c r="B26" s="230"/>
      <c r="C26" s="184">
        <v>0</v>
      </c>
      <c r="D26" s="191"/>
      <c r="E26" s="184">
        <v>0</v>
      </c>
      <c r="F26" s="184"/>
      <c r="G26" s="184">
        <v>0</v>
      </c>
      <c r="H26" s="184"/>
      <c r="I26" s="184">
        <v>0</v>
      </c>
      <c r="J26" s="184"/>
      <c r="K26" s="184">
        <v>0</v>
      </c>
      <c r="L26" s="184"/>
      <c r="M26" s="184">
        <v>0</v>
      </c>
      <c r="N26" s="184"/>
      <c r="O26" s="184">
        <v>2650693</v>
      </c>
      <c r="P26" s="184"/>
      <c r="Q26" s="184">
        <v>0</v>
      </c>
      <c r="R26" s="184"/>
      <c r="S26" s="184">
        <v>0</v>
      </c>
      <c r="T26" s="191"/>
      <c r="U26" s="184">
        <v>0</v>
      </c>
      <c r="V26" s="184"/>
      <c r="W26" s="184">
        <v>0</v>
      </c>
      <c r="X26" s="184"/>
      <c r="Y26" s="184">
        <v>0</v>
      </c>
      <c r="Z26" s="184"/>
      <c r="AA26" s="184">
        <v>0</v>
      </c>
      <c r="AB26" s="191"/>
      <c r="AC26" s="184">
        <f t="shared" ref="AC26:AC30" si="1">SUM(C26:S26,AA26)</f>
        <v>2650693</v>
      </c>
    </row>
    <row r="27" spans="1:29" ht="20.25" customHeight="1">
      <c r="A27" t="s">
        <v>242</v>
      </c>
      <c r="B27" s="176"/>
      <c r="C27" s="184"/>
      <c r="D27" s="188"/>
      <c r="E27" s="184"/>
      <c r="F27" s="186"/>
      <c r="G27" s="184"/>
      <c r="H27" s="186"/>
      <c r="I27" s="184"/>
      <c r="J27" s="186"/>
      <c r="K27" s="184"/>
      <c r="L27" s="186"/>
      <c r="M27" s="184"/>
      <c r="N27" s="186"/>
      <c r="O27" s="184"/>
      <c r="P27" s="186"/>
      <c r="Q27" s="184"/>
      <c r="R27" s="186"/>
      <c r="S27" s="184"/>
      <c r="T27" s="188"/>
      <c r="U27" s="184"/>
      <c r="V27" s="186"/>
      <c r="W27" s="184"/>
      <c r="X27" s="186"/>
      <c r="Y27" s="184"/>
      <c r="Z27" s="186"/>
      <c r="AA27" s="186"/>
      <c r="AB27" s="188"/>
      <c r="AC27" s="184"/>
    </row>
    <row r="28" spans="1:29" ht="20.25" customHeight="1">
      <c r="A28" t="s">
        <v>260</v>
      </c>
      <c r="B28" s="176"/>
      <c r="C28" s="184">
        <v>0</v>
      </c>
      <c r="D28" s="188"/>
      <c r="E28" s="184">
        <v>0</v>
      </c>
      <c r="F28" s="186"/>
      <c r="G28" s="184">
        <v>0</v>
      </c>
      <c r="H28" s="186"/>
      <c r="I28" s="184">
        <v>0</v>
      </c>
      <c r="J28" s="186"/>
      <c r="K28" s="184">
        <v>0</v>
      </c>
      <c r="L28" s="186"/>
      <c r="M28" s="184">
        <v>0</v>
      </c>
      <c r="N28" s="186"/>
      <c r="O28" s="184">
        <v>79008</v>
      </c>
      <c r="P28" s="186"/>
      <c r="Q28" s="184">
        <v>0</v>
      </c>
      <c r="R28" s="186"/>
      <c r="S28" s="184">
        <v>0</v>
      </c>
      <c r="T28" s="188"/>
      <c r="U28" s="184">
        <v>0</v>
      </c>
      <c r="V28" s="186"/>
      <c r="W28" s="184">
        <v>0</v>
      </c>
      <c r="X28" s="186"/>
      <c r="Y28" s="184">
        <v>0</v>
      </c>
      <c r="Z28" s="186"/>
      <c r="AA28" s="184">
        <v>0</v>
      </c>
      <c r="AB28" s="188"/>
      <c r="AC28" s="184">
        <f t="shared" si="1"/>
        <v>79008</v>
      </c>
    </row>
    <row r="29" spans="1:29" ht="20.25" customHeight="1">
      <c r="A29" t="s">
        <v>244</v>
      </c>
      <c r="B29" s="176"/>
      <c r="C29" s="202">
        <v>0</v>
      </c>
      <c r="D29" s="191"/>
      <c r="E29" s="202">
        <v>0</v>
      </c>
      <c r="F29" s="184"/>
      <c r="G29" s="195">
        <v>0</v>
      </c>
      <c r="H29" s="184"/>
      <c r="I29" s="202">
        <v>0</v>
      </c>
      <c r="J29" s="184"/>
      <c r="K29" s="202">
        <v>0</v>
      </c>
      <c r="L29" s="184"/>
      <c r="M29" s="202">
        <v>0</v>
      </c>
      <c r="N29" s="184"/>
      <c r="O29" s="202">
        <v>0</v>
      </c>
      <c r="P29" s="184"/>
      <c r="Q29" s="202">
        <v>0</v>
      </c>
      <c r="R29" s="184"/>
      <c r="S29" s="195">
        <v>0</v>
      </c>
      <c r="T29" s="191"/>
      <c r="U29" s="202">
        <v>0</v>
      </c>
      <c r="V29" s="184"/>
      <c r="W29" s="202">
        <v>54061</v>
      </c>
      <c r="X29" s="184"/>
      <c r="Y29" s="202">
        <v>-7200</v>
      </c>
      <c r="Z29" s="184"/>
      <c r="AA29" s="195">
        <v>46861</v>
      </c>
      <c r="AB29" s="191"/>
      <c r="AC29" s="196">
        <f t="shared" si="1"/>
        <v>46861</v>
      </c>
    </row>
    <row r="30" spans="1:29" ht="20.25" customHeight="1">
      <c r="A30" s="176" t="s">
        <v>261</v>
      </c>
      <c r="B30" s="176"/>
      <c r="C30" s="211">
        <f>SUM(C26:C29)</f>
        <v>0</v>
      </c>
      <c r="D30" s="200"/>
      <c r="E30" s="211">
        <f>SUM(E26:E29)</f>
        <v>0</v>
      </c>
      <c r="F30" s="186"/>
      <c r="G30" s="211">
        <f>SUM(G26:G29)</f>
        <v>0</v>
      </c>
      <c r="H30" s="186"/>
      <c r="I30" s="211">
        <f>SUM(I26:I29)</f>
        <v>0</v>
      </c>
      <c r="J30" s="186"/>
      <c r="K30" s="211">
        <f>SUM(K26:K29)</f>
        <v>0</v>
      </c>
      <c r="L30" s="186"/>
      <c r="M30" s="211">
        <f>SUM(M26:M29)</f>
        <v>0</v>
      </c>
      <c r="N30" s="186"/>
      <c r="O30" s="23">
        <f>SUM(O26:O29)</f>
        <v>2729701</v>
      </c>
      <c r="P30" s="20"/>
      <c r="Q30" s="23">
        <f>SUM(Q26:Q29)</f>
        <v>0</v>
      </c>
      <c r="R30" s="186"/>
      <c r="S30" s="211">
        <f>SUM(S26:S29)</f>
        <v>0</v>
      </c>
      <c r="T30" s="186"/>
      <c r="U30" s="211">
        <f>SUM(U26:U29)</f>
        <v>0</v>
      </c>
      <c r="V30" s="186"/>
      <c r="W30" s="211">
        <f>SUM(W26:W29)</f>
        <v>54061</v>
      </c>
      <c r="X30" s="186"/>
      <c r="Y30" s="211">
        <f>SUM(Y26:Y29)</f>
        <v>-7200</v>
      </c>
      <c r="Z30" s="186"/>
      <c r="AA30" s="211">
        <f>SUM(AA26:AA29)</f>
        <v>46861</v>
      </c>
      <c r="AB30" s="186"/>
      <c r="AC30" s="211">
        <f t="shared" si="1"/>
        <v>2776562</v>
      </c>
    </row>
    <row r="31" spans="1:29" ht="20.25" customHeight="1">
      <c r="A31" t="s">
        <v>246</v>
      </c>
      <c r="B31" s="176"/>
      <c r="C31" s="187"/>
      <c r="D31" s="187"/>
      <c r="E31" s="187"/>
      <c r="F31" s="186"/>
      <c r="G31" s="187"/>
      <c r="H31" s="186"/>
      <c r="I31" s="187"/>
      <c r="J31" s="186"/>
      <c r="K31" s="187"/>
      <c r="L31" s="186"/>
      <c r="M31" s="187"/>
      <c r="N31" s="186"/>
      <c r="O31" s="187"/>
      <c r="P31" s="187"/>
      <c r="Q31" s="187"/>
      <c r="R31" s="186"/>
      <c r="S31" s="187"/>
      <c r="T31" s="186"/>
      <c r="U31" s="187"/>
      <c r="V31" s="186"/>
      <c r="W31" s="186"/>
      <c r="X31" s="186"/>
      <c r="Y31" s="186"/>
      <c r="Z31" s="186"/>
      <c r="AA31" s="187"/>
      <c r="AB31" s="186"/>
      <c r="AC31" s="187"/>
    </row>
    <row r="32" spans="1:29" ht="20.25" customHeight="1">
      <c r="A32" t="s">
        <v>247</v>
      </c>
      <c r="B32" s="89"/>
      <c r="C32" s="189">
        <v>0</v>
      </c>
      <c r="D32" s="189"/>
      <c r="E32" s="189">
        <v>0</v>
      </c>
      <c r="F32" s="184"/>
      <c r="G32" s="189">
        <v>0</v>
      </c>
      <c r="H32" s="190"/>
      <c r="I32" s="189">
        <v>0</v>
      </c>
      <c r="J32" s="190"/>
      <c r="K32" s="189">
        <v>0</v>
      </c>
      <c r="L32" s="190"/>
      <c r="M32" s="189">
        <v>0</v>
      </c>
      <c r="N32" s="190"/>
      <c r="O32" s="189">
        <v>-542601</v>
      </c>
      <c r="P32" s="189"/>
      <c r="Q32" s="189">
        <v>0</v>
      </c>
      <c r="R32" s="190"/>
      <c r="S32" s="189">
        <v>0</v>
      </c>
      <c r="T32" s="190"/>
      <c r="U32" s="189">
        <v>0</v>
      </c>
      <c r="V32" s="190"/>
      <c r="W32" s="189">
        <v>0</v>
      </c>
      <c r="X32" s="190"/>
      <c r="Y32" s="189">
        <v>0</v>
      </c>
      <c r="Z32" s="190"/>
      <c r="AA32" s="195">
        <v>0</v>
      </c>
      <c r="AB32" s="190"/>
      <c r="AC32" s="196">
        <f t="shared" ref="AC32:AC34" si="2">SUM(C32:S32,AA32)</f>
        <v>-542601</v>
      </c>
    </row>
    <row r="33" spans="1:29" ht="20.25" customHeight="1">
      <c r="A33" t="s">
        <v>248</v>
      </c>
      <c r="B33" s="89"/>
      <c r="C33" s="189">
        <v>0</v>
      </c>
      <c r="D33" s="189"/>
      <c r="E33" s="189">
        <v>0</v>
      </c>
      <c r="F33" s="184"/>
      <c r="G33" s="189">
        <v>0</v>
      </c>
      <c r="H33" s="190"/>
      <c r="I33" s="189">
        <v>0</v>
      </c>
      <c r="J33" s="190"/>
      <c r="K33" s="189">
        <v>0</v>
      </c>
      <c r="L33" s="190"/>
      <c r="M33" s="189">
        <v>0</v>
      </c>
      <c r="N33" s="190"/>
      <c r="O33" s="189">
        <v>49618</v>
      </c>
      <c r="P33" s="189"/>
      <c r="Q33" s="189">
        <v>0</v>
      </c>
      <c r="R33" s="190"/>
      <c r="S33" s="189">
        <v>0</v>
      </c>
      <c r="T33" s="190"/>
      <c r="U33" s="189">
        <v>-49618</v>
      </c>
      <c r="V33" s="190"/>
      <c r="W33" s="189">
        <v>0</v>
      </c>
      <c r="X33" s="190"/>
      <c r="Y33" s="189">
        <v>0</v>
      </c>
      <c r="Z33" s="190"/>
      <c r="AA33" s="195">
        <v>-49618</v>
      </c>
      <c r="AB33" s="190"/>
      <c r="AC33" s="34">
        <f t="shared" si="2"/>
        <v>0</v>
      </c>
    </row>
    <row r="34" spans="1:29" ht="20.25" customHeight="1" thickBot="1">
      <c r="A34" s="176" t="s">
        <v>249</v>
      </c>
      <c r="B34"/>
      <c r="C34" s="194">
        <f>SUM(C17,C24,C30,C33:C33)</f>
        <v>8611242</v>
      </c>
      <c r="D34" s="187"/>
      <c r="E34" s="194">
        <f>SUM(E17,E24,E30,E33:E33)</f>
        <v>56408882</v>
      </c>
      <c r="F34" s="187"/>
      <c r="G34" s="194">
        <f>SUM(G17,G24,G30,G33:G33)</f>
        <v>490423</v>
      </c>
      <c r="H34" s="187"/>
      <c r="I34" s="194">
        <f>SUM(I17,I24,I30,I33:I33)</f>
        <v>3470021</v>
      </c>
      <c r="J34" s="187"/>
      <c r="K34" s="194">
        <f>SUM(K17,K24,K30,K33:K33)</f>
        <v>929166</v>
      </c>
      <c r="L34" s="187"/>
      <c r="M34" s="194">
        <f>SUM(M17,M24,M30,M33:M33)</f>
        <v>9754775</v>
      </c>
      <c r="N34" s="187"/>
      <c r="O34" s="194">
        <f>SUM(O17,O24,O30,O32:O33)</f>
        <v>46781514</v>
      </c>
      <c r="P34" s="193"/>
      <c r="Q34" s="194">
        <f>SUM(Q17,Q24,Q30,Q33:Q33)</f>
        <v>-9754775</v>
      </c>
      <c r="R34" s="187"/>
      <c r="S34" s="194">
        <f>SUM(S17,S24,S30,S33:S33)</f>
        <v>15000000</v>
      </c>
      <c r="T34" s="187"/>
      <c r="U34" s="194">
        <f>SUM(U17,U24,U30,U33:U33)</f>
        <v>9635319</v>
      </c>
      <c r="V34" s="187"/>
      <c r="W34" s="194">
        <f>SUM(W17,W24,W30,W33:W33)</f>
        <v>58851</v>
      </c>
      <c r="X34" s="187"/>
      <c r="Y34" s="194">
        <f>SUM(Y17,Y24,Y30,Y33:Y33)</f>
        <v>443767</v>
      </c>
      <c r="Z34" s="187"/>
      <c r="AA34" s="194">
        <f>SUM(AA17,AA24,AA30,AA33:AA33)</f>
        <v>10137937</v>
      </c>
      <c r="AB34" s="187"/>
      <c r="AC34" s="192">
        <f t="shared" si="2"/>
        <v>141829185</v>
      </c>
    </row>
    <row r="35" spans="1:29" ht="20.25" customHeight="1" thickTop="1"/>
  </sheetData>
  <mergeCells count="2">
    <mergeCell ref="C6:AC6"/>
    <mergeCell ref="U7:AA7"/>
  </mergeCells>
  <pageMargins left="0.8" right="0.8" top="0.48" bottom="0.5" header="0.5" footer="0.5"/>
  <pageSetup paperSize="9" scale="46" firstPageNumber="14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B328-DA97-4F7E-BA08-3984EDC892BF}">
  <sheetPr>
    <pageSetUpPr fitToPage="1"/>
  </sheetPr>
  <dimension ref="A1:AC33"/>
  <sheetViews>
    <sheetView zoomScale="55" zoomScaleNormal="55" zoomScaleSheetLayoutView="80" workbookViewId="0"/>
  </sheetViews>
  <sheetFormatPr defaultColWidth="9.453125" defaultRowHeight="20.25" customHeight="1"/>
  <cols>
    <col min="1" max="1" width="49.54296875" style="37" customWidth="1"/>
    <col min="2" max="2" width="6.81640625" style="37" customWidth="1"/>
    <col min="3" max="3" width="15.453125" style="37" customWidth="1"/>
    <col min="4" max="4" width="1" style="37" customWidth="1"/>
    <col min="5" max="5" width="15.453125" style="37" customWidth="1"/>
    <col min="6" max="6" width="1" style="37" customWidth="1"/>
    <col min="7" max="7" width="15.453125" style="37" customWidth="1"/>
    <col min="8" max="8" width="1" style="37" customWidth="1"/>
    <col min="9" max="9" width="15.453125" style="37" customWidth="1"/>
    <col min="10" max="10" width="1" style="37" customWidth="1"/>
    <col min="11" max="11" width="15.453125" style="37" customWidth="1"/>
    <col min="12" max="12" width="1" style="37" customWidth="1"/>
    <col min="13" max="13" width="15.453125" style="37" customWidth="1"/>
    <col min="14" max="14" width="1" style="37" customWidth="1"/>
    <col min="15" max="15" width="15.453125" style="37" customWidth="1"/>
    <col min="16" max="16" width="1" style="37" customWidth="1"/>
    <col min="17" max="17" width="15.453125" style="37" customWidth="1"/>
    <col min="18" max="18" width="1" style="37" customWidth="1"/>
    <col min="19" max="19" width="14.453125" style="37" customWidth="1"/>
    <col min="20" max="20" width="1" style="37" customWidth="1"/>
    <col min="21" max="21" width="15.453125" style="37" customWidth="1"/>
    <col min="22" max="22" width="1" style="37" customWidth="1"/>
    <col min="23" max="23" width="15.453125" style="37" customWidth="1"/>
    <col min="24" max="24" width="1" style="37" customWidth="1"/>
    <col min="25" max="25" width="16.453125" style="37" bestFit="1" customWidth="1"/>
    <col min="26" max="26" width="1" style="37" customWidth="1"/>
    <col min="27" max="27" width="15.54296875" style="37" customWidth="1"/>
    <col min="28" max="28" width="1" style="37" customWidth="1"/>
    <col min="29" max="29" width="15.453125" style="37" customWidth="1"/>
    <col min="30" max="16384" width="9.453125" style="37"/>
  </cols>
  <sheetData>
    <row r="1" spans="1:29" ht="20.25" customHeight="1">
      <c r="A1" s="44" t="s">
        <v>155</v>
      </c>
      <c r="B1" s="4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29" ht="20.25" customHeight="1">
      <c r="A2" s="44" t="s">
        <v>156</v>
      </c>
      <c r="B2" s="44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U2" s="156"/>
      <c r="V2" s="156"/>
      <c r="W2" s="156"/>
      <c r="X2" s="156"/>
      <c r="Y2" s="156"/>
      <c r="Z2" s="156"/>
    </row>
    <row r="3" spans="1:29" ht="20.25" customHeight="1">
      <c r="A3" s="47" t="s">
        <v>157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U3" s="47"/>
      <c r="V3" s="47"/>
      <c r="W3" s="47"/>
      <c r="X3" s="47"/>
      <c r="Y3" s="47"/>
      <c r="Z3" s="47"/>
    </row>
    <row r="4" spans="1:29" ht="20.25" customHeight="1">
      <c r="A4" s="178"/>
      <c r="B4" s="178"/>
      <c r="AC4" s="98"/>
    </row>
    <row r="5" spans="1:29" ht="20.25" customHeight="1">
      <c r="A5" s="178"/>
      <c r="B5" s="178"/>
      <c r="AC5" s="98" t="s">
        <v>3</v>
      </c>
    </row>
    <row r="6" spans="1:29" ht="20.25" customHeight="1">
      <c r="A6" s="155"/>
      <c r="B6" s="155"/>
      <c r="C6" s="222" t="s">
        <v>256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</row>
    <row r="7" spans="1:29" ht="20.25" customHeight="1">
      <c r="A7" s="155"/>
      <c r="B7" s="155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223" t="s">
        <v>89</v>
      </c>
      <c r="V7" s="224"/>
      <c r="W7" s="224"/>
      <c r="X7" s="224"/>
      <c r="Y7" s="224"/>
      <c r="Z7" s="224"/>
      <c r="AA7" s="224"/>
      <c r="AB7" s="177"/>
      <c r="AC7" s="177"/>
    </row>
    <row r="8" spans="1:29" ht="20.25" customHeight="1">
      <c r="A8" s="155"/>
      <c r="B8" s="155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1"/>
      <c r="V8" s="171"/>
      <c r="W8" s="171"/>
      <c r="X8" s="171"/>
      <c r="Y8" s="172" t="s">
        <v>159</v>
      </c>
      <c r="Z8" s="171"/>
      <c r="AA8" s="171"/>
      <c r="AB8" s="177"/>
      <c r="AC8" s="177"/>
    </row>
    <row r="9" spans="1:29" ht="20.25" customHeight="1">
      <c r="C9" s="171"/>
      <c r="D9" s="171"/>
      <c r="E9" s="172"/>
      <c r="F9" s="171"/>
      <c r="G9" s="172"/>
      <c r="H9" s="171"/>
      <c r="I9" s="175"/>
      <c r="J9" s="171"/>
      <c r="K9" s="175"/>
      <c r="L9" s="171"/>
      <c r="M9" s="175"/>
      <c r="N9" s="171"/>
      <c r="O9" s="171"/>
      <c r="P9" s="171"/>
      <c r="Q9" s="171"/>
      <c r="R9" s="171"/>
      <c r="S9" s="171"/>
      <c r="T9" s="171"/>
      <c r="U9" s="176"/>
      <c r="V9" s="171"/>
      <c r="W9" s="171"/>
      <c r="X9" s="171"/>
      <c r="Y9" s="171" t="s">
        <v>161</v>
      </c>
      <c r="Z9" s="171"/>
      <c r="AA9" s="172"/>
      <c r="AB9" s="171"/>
      <c r="AC9" s="171"/>
    </row>
    <row r="10" spans="1:29" ht="20.25" customHeight="1">
      <c r="C10" s="171"/>
      <c r="D10" s="171"/>
      <c r="E10" s="172"/>
      <c r="F10" s="171"/>
      <c r="G10" s="172"/>
      <c r="H10" s="171"/>
      <c r="I10" s="175"/>
      <c r="J10" s="171"/>
      <c r="K10" s="175"/>
      <c r="L10" s="171"/>
      <c r="M10" s="175"/>
      <c r="N10" s="171"/>
      <c r="O10" s="171"/>
      <c r="P10" s="171"/>
      <c r="Q10" s="171"/>
      <c r="R10" s="171"/>
      <c r="S10" s="171"/>
      <c r="T10" s="171"/>
      <c r="U10" s="176"/>
      <c r="V10" s="171"/>
      <c r="W10" s="171"/>
      <c r="X10" s="171"/>
      <c r="Y10" s="171" t="s">
        <v>164</v>
      </c>
      <c r="Z10" s="171"/>
      <c r="AA10" s="172"/>
      <c r="AB10" s="171"/>
      <c r="AC10" s="171"/>
    </row>
    <row r="11" spans="1:29" ht="20.25" customHeight="1">
      <c r="C11" s="171"/>
      <c r="D11" s="171"/>
      <c r="E11" s="172"/>
      <c r="F11" s="171"/>
      <c r="G11" s="172"/>
      <c r="H11" s="171"/>
      <c r="I11" s="175"/>
      <c r="J11" s="171"/>
      <c r="K11" s="175"/>
      <c r="L11" s="171"/>
      <c r="M11" s="175"/>
      <c r="N11" s="171"/>
      <c r="O11" s="171"/>
      <c r="P11" s="171"/>
      <c r="Q11" s="171"/>
      <c r="R11" s="171"/>
      <c r="S11" s="171"/>
      <c r="T11" s="171"/>
      <c r="U11" s="176"/>
      <c r="V11" s="171"/>
      <c r="W11" s="172" t="s">
        <v>166</v>
      </c>
      <c r="X11" s="171"/>
      <c r="Y11" s="172" t="s">
        <v>168</v>
      </c>
      <c r="Z11" s="171"/>
      <c r="AA11" s="172"/>
      <c r="AB11" s="171"/>
      <c r="AC11" s="171"/>
    </row>
    <row r="12" spans="1:29" ht="20.25" customHeight="1">
      <c r="C12" s="172" t="s">
        <v>171</v>
      </c>
      <c r="D12" s="171"/>
      <c r="E12" s="172" t="s">
        <v>172</v>
      </c>
      <c r="F12" s="171"/>
      <c r="G12" s="172" t="s">
        <v>257</v>
      </c>
      <c r="H12" s="171"/>
      <c r="I12" s="172"/>
      <c r="J12" s="171"/>
      <c r="K12" s="171"/>
      <c r="L12" s="171"/>
      <c r="M12" s="171" t="s">
        <v>175</v>
      </c>
      <c r="N12" s="171"/>
      <c r="O12" s="171" t="s">
        <v>176</v>
      </c>
      <c r="P12" s="171"/>
      <c r="Q12" s="171"/>
      <c r="R12" s="171"/>
      <c r="S12" s="171" t="s">
        <v>177</v>
      </c>
      <c r="T12" s="171"/>
      <c r="U12" s="172" t="s">
        <v>178</v>
      </c>
      <c r="V12" s="171"/>
      <c r="W12" s="172" t="s">
        <v>179</v>
      </c>
      <c r="X12" s="171"/>
      <c r="Y12" s="172" t="s">
        <v>181</v>
      </c>
      <c r="Z12" s="171"/>
      <c r="AA12" s="171" t="s">
        <v>183</v>
      </c>
      <c r="AB12" s="171"/>
      <c r="AC12" s="172" t="s">
        <v>186</v>
      </c>
    </row>
    <row r="13" spans="1:29" ht="20.25" customHeight="1">
      <c r="C13" s="172" t="s">
        <v>187</v>
      </c>
      <c r="D13" s="171"/>
      <c r="E13" s="172" t="s">
        <v>188</v>
      </c>
      <c r="F13" s="171"/>
      <c r="G13" s="172" t="s">
        <v>190</v>
      </c>
      <c r="H13" s="171"/>
      <c r="I13" s="172" t="s">
        <v>191</v>
      </c>
      <c r="J13" s="171"/>
      <c r="K13" s="171" t="s">
        <v>192</v>
      </c>
      <c r="L13" s="171"/>
      <c r="M13" s="171" t="s">
        <v>193</v>
      </c>
      <c r="N13" s="171"/>
      <c r="O13" s="171" t="s">
        <v>194</v>
      </c>
      <c r="P13" s="171"/>
      <c r="Q13" s="171" t="s">
        <v>195</v>
      </c>
      <c r="R13" s="171"/>
      <c r="S13" s="171" t="s">
        <v>196</v>
      </c>
      <c r="T13" s="171"/>
      <c r="U13" s="172" t="s">
        <v>197</v>
      </c>
      <c r="V13" s="171"/>
      <c r="W13" s="172" t="s">
        <v>198</v>
      </c>
      <c r="X13" s="171"/>
      <c r="Y13" s="172" t="s">
        <v>200</v>
      </c>
      <c r="Z13" s="171"/>
      <c r="AA13" s="171" t="s">
        <v>202</v>
      </c>
      <c r="AB13" s="171"/>
      <c r="AC13" s="172" t="s">
        <v>205</v>
      </c>
    </row>
    <row r="14" spans="1:29" ht="20.25" customHeight="1">
      <c r="A14" s="175"/>
      <c r="B14" s="36" t="s">
        <v>10</v>
      </c>
      <c r="C14" s="174" t="s">
        <v>206</v>
      </c>
      <c r="D14" s="171"/>
      <c r="E14" s="174" t="s">
        <v>207</v>
      </c>
      <c r="F14" s="171"/>
      <c r="G14" s="173" t="s">
        <v>209</v>
      </c>
      <c r="H14" s="171"/>
      <c r="I14" s="173" t="s">
        <v>210</v>
      </c>
      <c r="J14" s="171"/>
      <c r="K14" s="174" t="s">
        <v>211</v>
      </c>
      <c r="L14" s="171"/>
      <c r="M14" s="174" t="s">
        <v>207</v>
      </c>
      <c r="N14" s="171"/>
      <c r="O14" s="174" t="s">
        <v>212</v>
      </c>
      <c r="P14" s="171"/>
      <c r="Q14" s="174" t="s">
        <v>207</v>
      </c>
      <c r="R14" s="171"/>
      <c r="S14" s="174" t="s">
        <v>213</v>
      </c>
      <c r="T14" s="171"/>
      <c r="U14" s="173" t="s">
        <v>214</v>
      </c>
      <c r="V14" s="171"/>
      <c r="W14" s="174" t="s">
        <v>215</v>
      </c>
      <c r="X14" s="171"/>
      <c r="Y14" s="173" t="s">
        <v>217</v>
      </c>
      <c r="Z14" s="171"/>
      <c r="AA14" s="173" t="s">
        <v>219</v>
      </c>
      <c r="AB14" s="171"/>
      <c r="AC14" s="174" t="s">
        <v>219</v>
      </c>
    </row>
    <row r="15" spans="1:29" ht="20.25" customHeight="1">
      <c r="A15" s="35"/>
      <c r="B15" s="76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</row>
    <row r="16" spans="1:29" ht="20.25" customHeight="1">
      <c r="A16" s="176" t="s">
        <v>250</v>
      </c>
      <c r="B16" s="36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1:29" ht="20.25" customHeight="1">
      <c r="A17" s="176" t="s">
        <v>253</v>
      </c>
      <c r="B17" s="36"/>
      <c r="C17" s="197">
        <v>8413569</v>
      </c>
      <c r="D17" s="197"/>
      <c r="E17" s="197">
        <v>55113998</v>
      </c>
      <c r="F17" s="198"/>
      <c r="G17" s="197">
        <v>490423</v>
      </c>
      <c r="H17" s="198"/>
      <c r="I17" s="197">
        <v>3470021</v>
      </c>
      <c r="J17" s="198"/>
      <c r="K17" s="197">
        <v>929166</v>
      </c>
      <c r="L17" s="198"/>
      <c r="M17" s="197">
        <v>3666565</v>
      </c>
      <c r="N17" s="198"/>
      <c r="O17" s="197">
        <v>45651693</v>
      </c>
      <c r="P17" s="198"/>
      <c r="Q17" s="197">
        <v>-3666565</v>
      </c>
      <c r="R17" s="198"/>
      <c r="S17" s="197">
        <v>26932000</v>
      </c>
      <c r="T17" s="198"/>
      <c r="U17" s="197">
        <v>9618597</v>
      </c>
      <c r="V17" s="198"/>
      <c r="W17" s="197">
        <v>-1497</v>
      </c>
      <c r="X17" s="198"/>
      <c r="Y17" s="197">
        <v>418967</v>
      </c>
      <c r="Z17" s="198"/>
      <c r="AA17" s="197">
        <f>SUM(U17:Y17)</f>
        <v>10036067</v>
      </c>
      <c r="AB17" s="198"/>
      <c r="AC17" s="197">
        <f>SUM(C17:S17,AA17)</f>
        <v>151036937</v>
      </c>
    </row>
    <row r="18" spans="1:29" ht="20.25" customHeight="1">
      <c r="A18" s="176" t="s">
        <v>224</v>
      </c>
      <c r="B18" s="8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20.25" customHeight="1">
      <c r="A19" s="182" t="s">
        <v>225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20.25" customHeight="1">
      <c r="A20" t="s">
        <v>226</v>
      </c>
      <c r="B20" s="89">
        <v>11</v>
      </c>
      <c r="C20" s="189">
        <v>0</v>
      </c>
      <c r="D20" s="189"/>
      <c r="E20" s="189">
        <v>0</v>
      </c>
      <c r="F20" s="184"/>
      <c r="G20" s="189">
        <v>0</v>
      </c>
      <c r="H20" s="190"/>
      <c r="I20" s="189">
        <v>0</v>
      </c>
      <c r="J20" s="190"/>
      <c r="K20" s="189">
        <v>0</v>
      </c>
      <c r="L20" s="190"/>
      <c r="M20" s="189">
        <v>0</v>
      </c>
      <c r="N20" s="190"/>
      <c r="O20" s="189">
        <v>-3709377</v>
      </c>
      <c r="P20" s="189"/>
      <c r="Q20" s="189">
        <v>0</v>
      </c>
      <c r="R20" s="190"/>
      <c r="S20" s="189">
        <v>0</v>
      </c>
      <c r="T20" s="190"/>
      <c r="U20" s="189">
        <v>0</v>
      </c>
      <c r="V20" s="190"/>
      <c r="W20" s="189">
        <v>0</v>
      </c>
      <c r="X20" s="190"/>
      <c r="Y20" s="189">
        <v>0</v>
      </c>
      <c r="Z20" s="190"/>
      <c r="AA20" s="195">
        <v>0</v>
      </c>
      <c r="AB20" s="190"/>
      <c r="AC20" s="196">
        <f t="shared" ref="AC20:AC21" si="0">SUM(C20:S20,AA20)</f>
        <v>-3709377</v>
      </c>
    </row>
    <row r="21" spans="1:29" ht="20.25" customHeight="1">
      <c r="A21" s="182" t="s">
        <v>258</v>
      </c>
      <c r="B21" s="176"/>
      <c r="C21" s="211">
        <f>SUM(C20)</f>
        <v>0</v>
      </c>
      <c r="D21" s="200"/>
      <c r="E21" s="211">
        <f>SUM(E20)</f>
        <v>0</v>
      </c>
      <c r="F21" s="186"/>
      <c r="G21" s="211">
        <f>SUM(G20)</f>
        <v>0</v>
      </c>
      <c r="H21" s="186"/>
      <c r="I21" s="211">
        <f>SUM(I20)</f>
        <v>0</v>
      </c>
      <c r="J21" s="186"/>
      <c r="K21" s="211">
        <f>SUM(K20)</f>
        <v>0</v>
      </c>
      <c r="L21" s="186"/>
      <c r="M21" s="211">
        <f>SUM(M20)</f>
        <v>0</v>
      </c>
      <c r="N21" s="186"/>
      <c r="O21" s="211">
        <f>SUM(O20)</f>
        <v>-3709377</v>
      </c>
      <c r="P21" s="20"/>
      <c r="Q21" s="211">
        <f>SUM(Q20)</f>
        <v>0</v>
      </c>
      <c r="R21" s="186"/>
      <c r="S21" s="211">
        <f>SUM(S20)</f>
        <v>0</v>
      </c>
      <c r="T21" s="186"/>
      <c r="U21" s="211">
        <f>SUM(U20)</f>
        <v>0</v>
      </c>
      <c r="V21" s="186"/>
      <c r="W21" s="211">
        <f>SUM(W20)</f>
        <v>0</v>
      </c>
      <c r="X21" s="186"/>
      <c r="Y21" s="211">
        <f>SUM(Y20)</f>
        <v>0</v>
      </c>
      <c r="Z21" s="186"/>
      <c r="AA21" s="211">
        <f>SUM(AA20:AA20)</f>
        <v>0</v>
      </c>
      <c r="AB21" s="186"/>
      <c r="AC21" s="211">
        <f t="shared" si="0"/>
        <v>-3709377</v>
      </c>
    </row>
    <row r="22" spans="1:29" ht="20.25" customHeight="1">
      <c r="A22" s="176" t="s">
        <v>238</v>
      </c>
      <c r="B22" s="176"/>
      <c r="C22" s="203"/>
      <c r="D22" s="191"/>
      <c r="E22" s="203"/>
      <c r="F22" s="184"/>
      <c r="G22" s="204"/>
      <c r="H22" s="184"/>
      <c r="I22" s="203"/>
      <c r="J22" s="184"/>
      <c r="K22" s="203"/>
      <c r="L22" s="184"/>
      <c r="M22" s="203"/>
      <c r="N22" s="184"/>
      <c r="O22" s="203"/>
      <c r="P22" s="184"/>
      <c r="Q22" s="203"/>
      <c r="R22" s="184"/>
      <c r="S22" s="204"/>
      <c r="T22" s="191"/>
      <c r="U22" s="203"/>
      <c r="V22" s="184"/>
      <c r="W22" s="203"/>
      <c r="X22" s="184"/>
      <c r="Y22" s="203"/>
      <c r="Z22" s="184"/>
      <c r="AA22" s="204"/>
      <c r="AB22" s="191"/>
      <c r="AC22" s="205"/>
    </row>
    <row r="23" spans="1:29" ht="20.25" customHeight="1">
      <c r="A23" s="176" t="s">
        <v>259</v>
      </c>
      <c r="B23" s="176"/>
      <c r="C23" s="199">
        <f>SUM(C21)</f>
        <v>0</v>
      </c>
      <c r="D23" s="200"/>
      <c r="E23" s="199">
        <f>SUM(E21)</f>
        <v>0</v>
      </c>
      <c r="F23" s="186"/>
      <c r="G23" s="199">
        <f>SUM(G21)</f>
        <v>0</v>
      </c>
      <c r="H23" s="186"/>
      <c r="I23" s="199">
        <f>SUM(I21)</f>
        <v>0</v>
      </c>
      <c r="J23" s="186"/>
      <c r="K23" s="199">
        <f>SUM(K21)</f>
        <v>0</v>
      </c>
      <c r="L23" s="186"/>
      <c r="M23" s="199">
        <f>SUM(M21)</f>
        <v>0</v>
      </c>
      <c r="N23" s="186"/>
      <c r="O23" s="19">
        <f>SUM(O21)</f>
        <v>-3709377</v>
      </c>
      <c r="P23" s="20"/>
      <c r="Q23" s="19">
        <f>SUM(Q21)</f>
        <v>0</v>
      </c>
      <c r="R23" s="186"/>
      <c r="S23" s="199">
        <f>SUM(S21)</f>
        <v>0</v>
      </c>
      <c r="T23" s="186"/>
      <c r="U23" s="199">
        <f>SUM(U21)</f>
        <v>0</v>
      </c>
      <c r="V23" s="186"/>
      <c r="W23" s="199">
        <f>SUM(W21)</f>
        <v>0</v>
      </c>
      <c r="X23" s="186"/>
      <c r="Y23" s="199">
        <f>SUM(Y21)</f>
        <v>0</v>
      </c>
      <c r="Z23" s="186"/>
      <c r="AA23" s="199">
        <f>SUM(AA21)</f>
        <v>0</v>
      </c>
      <c r="AB23" s="186"/>
      <c r="AC23" s="199">
        <f>SUM(AC21)</f>
        <v>-3709377</v>
      </c>
    </row>
    <row r="24" spans="1:29" ht="20.25" customHeight="1">
      <c r="A24" s="176" t="s">
        <v>240</v>
      </c>
      <c r="B24" s="176"/>
      <c r="C24" s="186"/>
      <c r="D24" s="188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8"/>
      <c r="U24" s="186"/>
      <c r="V24" s="186"/>
      <c r="W24" s="186"/>
      <c r="X24" s="186"/>
      <c r="Y24" s="186"/>
      <c r="Z24" s="186"/>
      <c r="AA24" s="186"/>
      <c r="AB24" s="188"/>
      <c r="AC24" s="186"/>
    </row>
    <row r="25" spans="1:29" s="231" customFormat="1" ht="20.25" customHeight="1">
      <c r="A25" s="230" t="s">
        <v>254</v>
      </c>
      <c r="B25" s="230"/>
      <c r="C25" s="184">
        <v>0</v>
      </c>
      <c r="D25" s="191"/>
      <c r="E25" s="184">
        <v>0</v>
      </c>
      <c r="F25" s="184"/>
      <c r="G25" s="184">
        <v>0</v>
      </c>
      <c r="H25" s="184"/>
      <c r="I25" s="184">
        <v>0</v>
      </c>
      <c r="J25" s="184"/>
      <c r="K25" s="184">
        <v>0</v>
      </c>
      <c r="L25" s="184"/>
      <c r="M25" s="184">
        <v>0</v>
      </c>
      <c r="N25" s="184"/>
      <c r="O25" s="184">
        <v>5864553</v>
      </c>
      <c r="P25" s="184"/>
      <c r="Q25" s="184">
        <v>0</v>
      </c>
      <c r="R25" s="184"/>
      <c r="S25" s="184">
        <v>0</v>
      </c>
      <c r="T25" s="191"/>
      <c r="U25" s="184">
        <v>0</v>
      </c>
      <c r="V25" s="184"/>
      <c r="W25" s="184">
        <v>0</v>
      </c>
      <c r="X25" s="184"/>
      <c r="Y25" s="184">
        <v>0</v>
      </c>
      <c r="Z25" s="184"/>
      <c r="AA25" s="184">
        <f>SUM(U25:Y25)</f>
        <v>0</v>
      </c>
      <c r="AB25" s="191"/>
      <c r="AC25" s="184">
        <f>SUM(C25:S25,AA25)</f>
        <v>5864553</v>
      </c>
    </row>
    <row r="26" spans="1:29" ht="20.25" customHeight="1">
      <c r="A26" t="s">
        <v>242</v>
      </c>
      <c r="B26" s="176"/>
      <c r="C26" s="186"/>
      <c r="D26" s="188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8"/>
      <c r="U26" s="186"/>
      <c r="V26" s="186"/>
      <c r="W26" s="186"/>
      <c r="X26" s="186"/>
      <c r="Y26" s="186"/>
      <c r="Z26" s="186"/>
      <c r="AA26" s="186"/>
      <c r="AB26" s="188"/>
      <c r="AC26" s="186"/>
    </row>
    <row r="27" spans="1:29" ht="20.25" customHeight="1">
      <c r="A27" t="s">
        <v>244</v>
      </c>
      <c r="B27" s="176"/>
      <c r="C27" s="202">
        <v>0</v>
      </c>
      <c r="D27" s="191"/>
      <c r="E27" s="202">
        <v>0</v>
      </c>
      <c r="F27" s="184"/>
      <c r="G27" s="195">
        <v>0</v>
      </c>
      <c r="H27" s="184"/>
      <c r="I27" s="202">
        <v>0</v>
      </c>
      <c r="J27" s="184"/>
      <c r="K27" s="202">
        <v>0</v>
      </c>
      <c r="L27" s="184"/>
      <c r="M27" s="202">
        <v>0</v>
      </c>
      <c r="N27" s="184"/>
      <c r="O27" s="202">
        <v>0</v>
      </c>
      <c r="P27" s="184"/>
      <c r="Q27" s="202">
        <v>0</v>
      </c>
      <c r="R27" s="184"/>
      <c r="S27" s="195">
        <v>0</v>
      </c>
      <c r="T27" s="191"/>
      <c r="U27" s="202">
        <v>0</v>
      </c>
      <c r="V27" s="184"/>
      <c r="W27" s="202">
        <v>19893</v>
      </c>
      <c r="X27" s="184"/>
      <c r="Y27" s="202">
        <v>-14400</v>
      </c>
      <c r="Z27" s="184"/>
      <c r="AA27" s="195">
        <f>SUM(U27:Y27)</f>
        <v>5493</v>
      </c>
      <c r="AB27" s="191"/>
      <c r="AC27" s="196">
        <f>SUM(C27:S27,AA27)</f>
        <v>5493</v>
      </c>
    </row>
    <row r="28" spans="1:29" ht="20.25" customHeight="1">
      <c r="A28" s="176" t="s">
        <v>148</v>
      </c>
      <c r="B28" s="176"/>
      <c r="C28" s="203"/>
      <c r="D28" s="191"/>
      <c r="E28" s="203"/>
      <c r="F28" s="184"/>
      <c r="G28" s="204"/>
      <c r="H28" s="184"/>
      <c r="I28" s="203"/>
      <c r="J28" s="184"/>
      <c r="K28" s="203"/>
      <c r="L28" s="184"/>
      <c r="M28" s="203"/>
      <c r="N28" s="184"/>
      <c r="O28" s="203"/>
      <c r="P28" s="184"/>
      <c r="Q28" s="203"/>
      <c r="R28" s="184"/>
      <c r="S28" s="204"/>
      <c r="T28" s="191"/>
      <c r="U28" s="203"/>
      <c r="V28" s="184"/>
      <c r="W28" s="203"/>
      <c r="X28" s="184"/>
      <c r="Y28" s="203"/>
      <c r="Z28" s="184"/>
      <c r="AA28" s="204"/>
      <c r="AB28" s="191"/>
      <c r="AC28" s="205"/>
    </row>
    <row r="29" spans="1:29" ht="20.25" customHeight="1">
      <c r="A29" s="176" t="s">
        <v>146</v>
      </c>
      <c r="B29" s="176"/>
      <c r="C29" s="199">
        <f>SUM(C25:C27)</f>
        <v>0</v>
      </c>
      <c r="D29" s="200"/>
      <c r="E29" s="199">
        <f>SUM(E25:E27)</f>
        <v>0</v>
      </c>
      <c r="F29" s="186"/>
      <c r="G29" s="199">
        <f>SUM(G25:G27)</f>
        <v>0</v>
      </c>
      <c r="H29" s="186"/>
      <c r="I29" s="199">
        <f>SUM(I25:I27)</f>
        <v>0</v>
      </c>
      <c r="J29" s="186"/>
      <c r="K29" s="199">
        <f>SUM(K25:K27)</f>
        <v>0</v>
      </c>
      <c r="L29" s="186"/>
      <c r="M29" s="199">
        <f>SUM(M25:M27)</f>
        <v>0</v>
      </c>
      <c r="N29" s="186"/>
      <c r="O29" s="19">
        <f>SUM(O25:O27)</f>
        <v>5864553</v>
      </c>
      <c r="P29" s="20"/>
      <c r="Q29" s="19">
        <f>SUM(Q25:Q27)</f>
        <v>0</v>
      </c>
      <c r="R29" s="186"/>
      <c r="S29" s="199">
        <f>SUM(S25:S27)</f>
        <v>0</v>
      </c>
      <c r="T29" s="186"/>
      <c r="U29" s="199">
        <f>SUM(U25:U27)</f>
        <v>0</v>
      </c>
      <c r="V29" s="186"/>
      <c r="W29" s="199">
        <f>SUM(W25:W27)</f>
        <v>19893</v>
      </c>
      <c r="X29" s="186"/>
      <c r="Y29" s="199">
        <f>SUM(Y25:Y27)</f>
        <v>-14400</v>
      </c>
      <c r="Z29" s="186"/>
      <c r="AA29" s="199">
        <f>SUM(AA25:AA27)</f>
        <v>5493</v>
      </c>
      <c r="AB29" s="186"/>
      <c r="AC29" s="199">
        <f>SUM(C29:S29,AA29)</f>
        <v>5870046</v>
      </c>
    </row>
    <row r="30" spans="1:29" ht="20.25" customHeight="1">
      <c r="A30" t="s">
        <v>262</v>
      </c>
      <c r="B30" s="176"/>
      <c r="C30" s="187"/>
      <c r="D30" s="187"/>
      <c r="E30" s="187"/>
      <c r="F30" s="186"/>
      <c r="G30" s="187"/>
      <c r="H30" s="186"/>
      <c r="I30" s="187"/>
      <c r="J30" s="186"/>
      <c r="K30" s="187"/>
      <c r="L30" s="186"/>
      <c r="M30" s="187"/>
      <c r="N30" s="186"/>
      <c r="O30" s="187"/>
      <c r="P30" s="187"/>
      <c r="Q30" s="187"/>
      <c r="R30" s="186"/>
      <c r="S30" s="187"/>
      <c r="T30" s="186"/>
      <c r="U30" s="187"/>
      <c r="V30" s="186"/>
      <c r="W30" s="186"/>
      <c r="X30" s="186"/>
      <c r="Y30" s="186"/>
      <c r="Z30" s="186"/>
      <c r="AA30" s="187"/>
      <c r="AB30" s="186"/>
      <c r="AC30" s="187"/>
    </row>
    <row r="31" spans="1:29" ht="20.25" customHeight="1">
      <c r="A31" t="s">
        <v>247</v>
      </c>
      <c r="B31" s="89"/>
      <c r="C31" s="189">
        <v>0</v>
      </c>
      <c r="D31" s="189"/>
      <c r="E31" s="189">
        <v>0</v>
      </c>
      <c r="F31" s="184"/>
      <c r="G31" s="189">
        <v>0</v>
      </c>
      <c r="H31" s="190"/>
      <c r="I31" s="189">
        <v>0</v>
      </c>
      <c r="J31" s="190"/>
      <c r="K31" s="189">
        <v>0</v>
      </c>
      <c r="L31" s="190"/>
      <c r="M31" s="189">
        <v>0</v>
      </c>
      <c r="N31" s="190"/>
      <c r="O31" s="189">
        <v>-813862</v>
      </c>
      <c r="P31" s="189"/>
      <c r="Q31" s="189">
        <v>0</v>
      </c>
      <c r="R31" s="190"/>
      <c r="S31" s="189">
        <v>0</v>
      </c>
      <c r="T31" s="190"/>
      <c r="U31" s="189">
        <v>0</v>
      </c>
      <c r="V31" s="190"/>
      <c r="W31" s="189">
        <v>0</v>
      </c>
      <c r="X31" s="190"/>
      <c r="Y31" s="189">
        <v>0</v>
      </c>
      <c r="Z31" s="190"/>
      <c r="AA31" s="195">
        <f t="shared" ref="AA31:AA32" si="1">SUM(U31:Y31)</f>
        <v>0</v>
      </c>
      <c r="AB31" s="190"/>
      <c r="AC31" s="196">
        <f>SUM(C31:S31,AA31)</f>
        <v>-813862</v>
      </c>
    </row>
    <row r="32" spans="1:29" ht="20.25" customHeight="1">
      <c r="A32" t="s">
        <v>248</v>
      </c>
      <c r="B32" s="89"/>
      <c r="C32" s="189">
        <v>0</v>
      </c>
      <c r="D32" s="189"/>
      <c r="E32" s="189">
        <v>0</v>
      </c>
      <c r="F32" s="184"/>
      <c r="G32" s="189">
        <v>0</v>
      </c>
      <c r="H32" s="190"/>
      <c r="I32" s="189">
        <v>0</v>
      </c>
      <c r="J32" s="190"/>
      <c r="K32" s="189">
        <v>0</v>
      </c>
      <c r="L32" s="190"/>
      <c r="M32" s="189">
        <v>0</v>
      </c>
      <c r="N32" s="190"/>
      <c r="O32" s="189">
        <v>50143</v>
      </c>
      <c r="P32" s="189"/>
      <c r="Q32" s="189">
        <v>0</v>
      </c>
      <c r="R32" s="190"/>
      <c r="S32" s="189">
        <v>0</v>
      </c>
      <c r="T32" s="190"/>
      <c r="U32" s="189">
        <v>-50143</v>
      </c>
      <c r="V32" s="190"/>
      <c r="W32" s="189">
        <v>0</v>
      </c>
      <c r="X32" s="190"/>
      <c r="Y32" s="189">
        <v>0</v>
      </c>
      <c r="Z32" s="190"/>
      <c r="AA32" s="195">
        <f t="shared" si="1"/>
        <v>-50143</v>
      </c>
      <c r="AB32" s="190"/>
      <c r="AC32" s="34">
        <f>SUM(C32:S32,AA32)</f>
        <v>0</v>
      </c>
    </row>
    <row r="33" spans="1:29" ht="20.25" customHeight="1" thickBot="1">
      <c r="A33" s="176" t="s">
        <v>255</v>
      </c>
      <c r="B33"/>
      <c r="C33" s="194">
        <f>SUM(C31:C32,C29,C17)</f>
        <v>8413569</v>
      </c>
      <c r="D33" s="187"/>
      <c r="E33" s="194">
        <f>SUM(E31:E32,E29,E17)</f>
        <v>55113998</v>
      </c>
      <c r="F33" s="187"/>
      <c r="G33" s="194">
        <f>SUM(G31:G32,G29,G17)</f>
        <v>490423</v>
      </c>
      <c r="H33" s="187"/>
      <c r="I33" s="194">
        <f>SUM(I31:I32,I29,I17)</f>
        <v>3470021</v>
      </c>
      <c r="J33" s="187"/>
      <c r="K33" s="194">
        <f>SUM(K31:K32,K29,K17)</f>
        <v>929166</v>
      </c>
      <c r="L33" s="187"/>
      <c r="M33" s="194">
        <f>SUM(M31:M32,M29,M17)</f>
        <v>3666565</v>
      </c>
      <c r="N33" s="187"/>
      <c r="O33" s="194">
        <f>SUM(O31:O32,O29,O17,O23)</f>
        <v>47043150</v>
      </c>
      <c r="P33" s="193"/>
      <c r="Q33" s="194">
        <f>SUM(Q31:Q32,Q29,Q17)</f>
        <v>-3666565</v>
      </c>
      <c r="R33" s="187"/>
      <c r="S33" s="194">
        <f>SUM(S31:S32,S29,S17)</f>
        <v>26932000</v>
      </c>
      <c r="T33" s="187"/>
      <c r="U33" s="194">
        <f>SUM(U31:U32,U29,U17)</f>
        <v>9568454</v>
      </c>
      <c r="V33" s="187"/>
      <c r="W33" s="194">
        <f>SUM(W31:W32,W29,W17)</f>
        <v>18396</v>
      </c>
      <c r="X33" s="187"/>
      <c r="Y33" s="194">
        <f>SUM(Y31:Y32,Y29,Y17)</f>
        <v>404567</v>
      </c>
      <c r="Z33" s="187"/>
      <c r="AA33" s="194">
        <f>SUM(U33:Y33)</f>
        <v>9991417</v>
      </c>
      <c r="AB33" s="187"/>
      <c r="AC33" s="192">
        <f>SUM(C33:S33,AA33)</f>
        <v>152383744</v>
      </c>
    </row>
  </sheetData>
  <mergeCells count="2">
    <mergeCell ref="C6:AC6"/>
    <mergeCell ref="U7:AA7"/>
  </mergeCells>
  <pageMargins left="0.8" right="0.8" top="0.48" bottom="0.5" header="0.5" footer="0.5"/>
  <pageSetup paperSize="9" scale="46" firstPageNumber="15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EEC0-05A3-47D2-AB51-16F121AB7043}">
  <sheetPr>
    <pageSetUpPr fitToPage="1"/>
  </sheetPr>
  <dimension ref="A1:K145"/>
  <sheetViews>
    <sheetView zoomScale="85" zoomScaleNormal="85" zoomScaleSheetLayoutView="100" zoomScalePageLayoutView="70" workbookViewId="0"/>
  </sheetViews>
  <sheetFormatPr defaultColWidth="9.453125" defaultRowHeight="14"/>
  <cols>
    <col min="1" max="1" width="2" style="146" customWidth="1"/>
    <col min="2" max="2" width="42.54296875" style="146" customWidth="1"/>
    <col min="3" max="3" width="7.453125" style="36" customWidth="1"/>
    <col min="4" max="4" width="1" style="37" customWidth="1"/>
    <col min="5" max="5" width="13.453125" style="37" customWidth="1"/>
    <col min="6" max="6" width="1" style="37" customWidth="1"/>
    <col min="7" max="7" width="13.453125" style="37" customWidth="1"/>
    <col min="8" max="8" width="1" style="37" customWidth="1"/>
    <col min="9" max="9" width="13.453125" style="37" customWidth="1"/>
    <col min="10" max="10" width="1" style="37" customWidth="1"/>
    <col min="11" max="11" width="13.453125" style="37" customWidth="1"/>
    <col min="12" max="16384" width="9.453125" style="37"/>
  </cols>
  <sheetData>
    <row r="1" spans="1:11" s="35" customFormat="1" ht="21.75" customHeight="1">
      <c r="A1" s="90" t="s">
        <v>0</v>
      </c>
      <c r="B1" s="91"/>
      <c r="C1" s="36"/>
      <c r="D1" s="40"/>
      <c r="E1" s="166"/>
      <c r="F1" s="164"/>
      <c r="G1" s="166"/>
      <c r="H1" s="164"/>
      <c r="I1" s="166"/>
      <c r="J1" s="164"/>
      <c r="K1" s="166"/>
    </row>
    <row r="2" spans="1:11" s="33" customFormat="1" ht="21.75" customHeight="1">
      <c r="A2" s="90" t="s">
        <v>1</v>
      </c>
      <c r="B2" s="90"/>
      <c r="C2" s="36"/>
    </row>
    <row r="3" spans="1:11" s="33" customFormat="1" ht="21.75" customHeight="1">
      <c r="A3" s="141" t="s">
        <v>263</v>
      </c>
      <c r="B3" s="141"/>
      <c r="C3" s="36"/>
      <c r="D3" s="37"/>
      <c r="E3" s="37"/>
      <c r="F3" s="37"/>
      <c r="G3" s="37"/>
      <c r="H3" s="37"/>
      <c r="I3" s="37"/>
      <c r="J3" s="37"/>
      <c r="K3" s="37"/>
    </row>
    <row r="4" spans="1:11" s="33" customFormat="1" ht="18" customHeight="1">
      <c r="A4" s="91"/>
      <c r="B4" s="91"/>
      <c r="C4" s="36"/>
      <c r="D4" s="37"/>
      <c r="E4" s="37"/>
      <c r="F4" s="37"/>
      <c r="G4" s="37"/>
      <c r="H4" s="37"/>
      <c r="I4" s="160"/>
      <c r="J4" s="165"/>
      <c r="K4" s="98" t="s">
        <v>3</v>
      </c>
    </row>
    <row r="5" spans="1:11" s="33" customFormat="1" ht="21.65" customHeight="1">
      <c r="A5" s="91"/>
      <c r="B5" s="91"/>
      <c r="C5" s="36"/>
      <c r="D5" s="37"/>
      <c r="E5" s="227" t="s">
        <v>4</v>
      </c>
      <c r="F5" s="227"/>
      <c r="G5" s="227"/>
      <c r="H5" s="131"/>
      <c r="I5" s="227" t="s">
        <v>5</v>
      </c>
      <c r="J5" s="227"/>
      <c r="K5" s="227"/>
    </row>
    <row r="6" spans="1:11" s="33" customFormat="1" ht="21.65" customHeight="1">
      <c r="A6" s="91"/>
      <c r="B6" s="91"/>
      <c r="C6" s="36"/>
      <c r="D6" s="37"/>
      <c r="E6" s="222" t="s">
        <v>6</v>
      </c>
      <c r="F6" s="222"/>
      <c r="G6" s="222"/>
      <c r="H6" s="131"/>
      <c r="I6" s="222" t="s">
        <v>6</v>
      </c>
      <c r="J6" s="222"/>
      <c r="K6" s="222"/>
    </row>
    <row r="7" spans="1:11" s="33" customFormat="1" ht="21.65" customHeight="1">
      <c r="A7" s="91"/>
      <c r="B7" s="91"/>
      <c r="C7" s="36"/>
      <c r="D7" s="37"/>
      <c r="E7" s="228" t="s">
        <v>149</v>
      </c>
      <c r="F7" s="228"/>
      <c r="G7" s="228"/>
      <c r="H7" s="142"/>
      <c r="I7" s="228" t="s">
        <v>149</v>
      </c>
      <c r="J7" s="228"/>
      <c r="K7" s="228"/>
    </row>
    <row r="8" spans="1:11" s="33" customFormat="1" ht="21.65" customHeight="1">
      <c r="A8" s="91"/>
      <c r="B8" s="91"/>
      <c r="C8" s="37"/>
      <c r="D8" s="37"/>
      <c r="E8" s="225" t="s">
        <v>8</v>
      </c>
      <c r="F8" s="226"/>
      <c r="G8" s="226"/>
      <c r="H8" s="142"/>
      <c r="I8" s="225" t="s">
        <v>8</v>
      </c>
      <c r="J8" s="226"/>
      <c r="K8" s="226"/>
    </row>
    <row r="9" spans="1:11" s="33" customFormat="1" ht="21.65" customHeight="1">
      <c r="A9" s="91"/>
      <c r="B9" s="91"/>
      <c r="C9" s="36" t="s">
        <v>10</v>
      </c>
      <c r="D9" s="37"/>
      <c r="E9" s="75">
        <v>2024</v>
      </c>
      <c r="F9" s="132"/>
      <c r="G9" s="75">
        <v>2023</v>
      </c>
      <c r="H9" s="132"/>
      <c r="I9" s="75">
        <v>2024</v>
      </c>
      <c r="J9" s="132"/>
      <c r="K9" s="75">
        <v>2023</v>
      </c>
    </row>
    <row r="10" spans="1:11" s="33" customFormat="1" ht="18" customHeight="1">
      <c r="A10" s="229" t="s">
        <v>264</v>
      </c>
      <c r="B10" s="229"/>
      <c r="C10" s="229"/>
      <c r="D10" s="229"/>
      <c r="E10" s="103"/>
      <c r="F10" s="103"/>
      <c r="G10" s="103"/>
      <c r="H10" s="103"/>
      <c r="I10" s="103"/>
      <c r="J10" s="103"/>
      <c r="K10" s="103"/>
    </row>
    <row r="11" spans="1:11" s="33" customFormat="1" ht="18" customHeight="1">
      <c r="A11" s="95" t="s">
        <v>265</v>
      </c>
      <c r="B11" s="143"/>
      <c r="C11" s="143"/>
      <c r="D11" s="143"/>
      <c r="E11" s="144">
        <v>17646432</v>
      </c>
      <c r="F11" s="144"/>
      <c r="G11" s="144">
        <v>-4279293</v>
      </c>
      <c r="H11" s="144"/>
      <c r="I11" s="144">
        <v>5864553</v>
      </c>
      <c r="J11" s="144"/>
      <c r="K11" s="144">
        <v>2650693</v>
      </c>
    </row>
    <row r="12" spans="1:11" s="33" customFormat="1" ht="18" customHeight="1">
      <c r="A12" s="145" t="s">
        <v>266</v>
      </c>
      <c r="B12" s="143"/>
      <c r="C12" s="143"/>
      <c r="D12" s="143"/>
      <c r="E12" s="144"/>
      <c r="F12" s="144"/>
      <c r="G12" s="144"/>
      <c r="H12" s="144"/>
      <c r="I12" s="144"/>
      <c r="J12" s="144"/>
      <c r="K12" s="144"/>
    </row>
    <row r="13" spans="1:11" s="33" customFormat="1" ht="18" customHeight="1">
      <c r="A13" s="145"/>
      <c r="B13" s="145" t="s">
        <v>267</v>
      </c>
      <c r="C13" s="143"/>
      <c r="D13" s="143"/>
      <c r="E13" s="144"/>
      <c r="F13" s="144"/>
      <c r="G13" s="144"/>
      <c r="H13" s="144"/>
      <c r="I13" s="144"/>
      <c r="J13" s="144"/>
      <c r="K13" s="144"/>
    </row>
    <row r="14" spans="1:11" s="33" customFormat="1" ht="18" customHeight="1">
      <c r="A14" s="95" t="s">
        <v>268</v>
      </c>
      <c r="B14" s="95"/>
      <c r="C14" s="36"/>
      <c r="D14" s="136"/>
      <c r="E14" s="144">
        <v>18146753</v>
      </c>
      <c r="F14" s="144"/>
      <c r="G14" s="144">
        <v>17502782</v>
      </c>
      <c r="H14" s="144"/>
      <c r="I14" s="144">
        <v>780416</v>
      </c>
      <c r="J14" s="144"/>
      <c r="K14" s="144">
        <v>871574</v>
      </c>
    </row>
    <row r="15" spans="1:11" s="33" customFormat="1" ht="18" customHeight="1">
      <c r="A15" s="95" t="s">
        <v>269</v>
      </c>
      <c r="B15" s="95"/>
      <c r="C15" s="36"/>
      <c r="D15" s="136"/>
      <c r="E15" s="144">
        <v>1055420</v>
      </c>
      <c r="F15" s="144"/>
      <c r="G15" s="144">
        <v>974284</v>
      </c>
      <c r="H15" s="144"/>
      <c r="I15" s="144">
        <v>12648</v>
      </c>
      <c r="J15" s="144"/>
      <c r="K15" s="144">
        <v>4843</v>
      </c>
    </row>
    <row r="16" spans="1:11" s="33" customFormat="1" ht="18" customHeight="1">
      <c r="A16" s="95" t="s">
        <v>270</v>
      </c>
      <c r="B16" s="95"/>
      <c r="C16" s="36"/>
      <c r="D16" s="136"/>
      <c r="E16" s="144">
        <v>6550521</v>
      </c>
      <c r="F16" s="144"/>
      <c r="G16" s="144">
        <v>5909021</v>
      </c>
      <c r="H16" s="144"/>
      <c r="I16" s="144">
        <v>73252</v>
      </c>
      <c r="J16" s="144"/>
      <c r="K16" s="144">
        <v>59171</v>
      </c>
    </row>
    <row r="17" spans="1:11" s="33" customFormat="1" ht="18" customHeight="1">
      <c r="A17" s="95" t="s">
        <v>352</v>
      </c>
      <c r="B17" s="95"/>
      <c r="C17" s="36"/>
      <c r="D17" s="136"/>
      <c r="E17" s="144"/>
      <c r="F17" s="144"/>
      <c r="G17" s="144"/>
      <c r="H17" s="144"/>
      <c r="I17" s="144"/>
      <c r="J17" s="144"/>
      <c r="K17" s="144"/>
    </row>
    <row r="18" spans="1:11" s="33" customFormat="1" ht="18" customHeight="1">
      <c r="A18" s="95" t="s">
        <v>271</v>
      </c>
      <c r="B18" s="95" t="s">
        <v>272</v>
      </c>
      <c r="C18" s="36"/>
      <c r="D18" s="136"/>
      <c r="E18" s="144">
        <v>454187</v>
      </c>
      <c r="F18" s="144"/>
      <c r="G18" s="144">
        <v>86239</v>
      </c>
      <c r="H18" s="144"/>
      <c r="I18" s="144">
        <v>187785</v>
      </c>
      <c r="J18" s="144"/>
      <c r="K18" s="144">
        <v>255</v>
      </c>
    </row>
    <row r="19" spans="1:11" s="33" customFormat="1" ht="18" customHeight="1">
      <c r="A19" s="95" t="s">
        <v>339</v>
      </c>
      <c r="B19" s="95"/>
      <c r="C19" s="36"/>
      <c r="D19" s="136"/>
      <c r="E19" s="144">
        <v>121166</v>
      </c>
      <c r="F19" s="144"/>
      <c r="G19" s="144">
        <v>-57609</v>
      </c>
      <c r="H19" s="144"/>
      <c r="I19" s="144">
        <v>-10510</v>
      </c>
      <c r="J19" s="144"/>
      <c r="K19" s="144">
        <v>3171</v>
      </c>
    </row>
    <row r="20" spans="1:11" s="33" customFormat="1" ht="18" customHeight="1">
      <c r="A20" s="95" t="s">
        <v>98</v>
      </c>
      <c r="B20" s="95"/>
      <c r="C20" s="36"/>
      <c r="D20" s="136"/>
      <c r="E20" s="144">
        <v>-1426865</v>
      </c>
      <c r="F20" s="144"/>
      <c r="G20" s="144">
        <v>-784246</v>
      </c>
      <c r="H20" s="144"/>
      <c r="I20" s="144">
        <v>-804606</v>
      </c>
      <c r="J20" s="144"/>
      <c r="K20" s="144">
        <v>-456367</v>
      </c>
    </row>
    <row r="21" spans="1:11" s="33" customFormat="1" ht="18" customHeight="1">
      <c r="A21" s="95" t="s">
        <v>100</v>
      </c>
      <c r="B21" s="95"/>
      <c r="C21" s="36"/>
      <c r="D21" s="136"/>
      <c r="E21" s="144">
        <v>-30483</v>
      </c>
      <c r="F21" s="144"/>
      <c r="G21" s="144">
        <v>-12169</v>
      </c>
      <c r="H21" s="144"/>
      <c r="I21" s="144">
        <v>-9398689</v>
      </c>
      <c r="J21" s="144"/>
      <c r="K21" s="144">
        <v>-8155278</v>
      </c>
    </row>
    <row r="22" spans="1:11" s="33" customFormat="1" ht="18" customHeight="1">
      <c r="A22" s="95" t="s">
        <v>273</v>
      </c>
      <c r="B22" s="95"/>
      <c r="C22" s="36"/>
      <c r="D22" s="136"/>
      <c r="E22" s="144">
        <v>18488560</v>
      </c>
      <c r="F22" s="144"/>
      <c r="G22" s="144">
        <v>18603107</v>
      </c>
      <c r="H22" s="144"/>
      <c r="I22" s="144">
        <v>4303539</v>
      </c>
      <c r="J22" s="144"/>
      <c r="K22" s="144">
        <v>3988152</v>
      </c>
    </row>
    <row r="23" spans="1:11" s="33" customFormat="1" ht="18" customHeight="1">
      <c r="A23" s="95" t="s">
        <v>99</v>
      </c>
      <c r="B23" s="95"/>
      <c r="C23" s="36"/>
      <c r="D23" s="136"/>
      <c r="E23" s="144">
        <v>-35709</v>
      </c>
      <c r="F23" s="144"/>
      <c r="G23" s="144">
        <v>-3474919</v>
      </c>
      <c r="H23" s="144"/>
      <c r="I23" s="196">
        <v>-636699</v>
      </c>
      <c r="J23" s="144"/>
      <c r="K23" s="77">
        <v>0</v>
      </c>
    </row>
    <row r="24" spans="1:11" s="33" customFormat="1" ht="18" customHeight="1">
      <c r="A24" s="95" t="s">
        <v>274</v>
      </c>
      <c r="B24" s="95"/>
      <c r="C24" s="36"/>
      <c r="D24" s="136"/>
      <c r="E24" s="144">
        <v>0</v>
      </c>
      <c r="F24" s="144"/>
      <c r="G24" s="196">
        <v>-47412</v>
      </c>
      <c r="H24" s="144"/>
      <c r="I24" s="196">
        <v>0</v>
      </c>
      <c r="J24" s="144"/>
      <c r="K24" s="196">
        <v>0</v>
      </c>
    </row>
    <row r="25" spans="1:11" s="33" customFormat="1" ht="18" customHeight="1">
      <c r="A25" s="95" t="s">
        <v>368</v>
      </c>
      <c r="B25" s="95"/>
      <c r="C25" s="36">
        <v>5</v>
      </c>
      <c r="D25" s="136"/>
      <c r="E25" s="144">
        <v>90767</v>
      </c>
      <c r="F25" s="144"/>
      <c r="G25" s="196">
        <v>0</v>
      </c>
      <c r="H25" s="144"/>
      <c r="I25" s="196">
        <v>0</v>
      </c>
      <c r="J25" s="144"/>
      <c r="K25" s="196">
        <v>0</v>
      </c>
    </row>
    <row r="26" spans="1:11" s="33" customFormat="1" ht="18" customHeight="1">
      <c r="A26" s="95" t="s">
        <v>64</v>
      </c>
      <c r="B26" s="95"/>
      <c r="C26" s="36"/>
      <c r="D26" s="136"/>
      <c r="E26" s="144">
        <v>574732</v>
      </c>
      <c r="F26" s="144"/>
      <c r="G26" s="144">
        <v>569258</v>
      </c>
      <c r="H26" s="144"/>
      <c r="I26" s="77">
        <v>141755</v>
      </c>
      <c r="J26" s="144"/>
      <c r="K26" s="77">
        <v>143671</v>
      </c>
    </row>
    <row r="27" spans="1:11" s="33" customFormat="1" ht="18" customHeight="1">
      <c r="A27" s="95" t="s">
        <v>365</v>
      </c>
      <c r="B27" s="95"/>
      <c r="C27" s="36"/>
      <c r="D27" s="136"/>
      <c r="E27" s="144"/>
      <c r="F27" s="144"/>
      <c r="G27" s="144"/>
    </row>
    <row r="28" spans="1:11" s="33" customFormat="1" ht="18" customHeight="1">
      <c r="A28" s="95"/>
      <c r="B28" s="95" t="s">
        <v>275</v>
      </c>
      <c r="C28" s="36"/>
      <c r="D28" s="136"/>
      <c r="E28" s="144">
        <v>-125110</v>
      </c>
      <c r="F28" s="144"/>
      <c r="G28" s="144">
        <v>41891</v>
      </c>
      <c r="H28" s="144"/>
      <c r="I28" s="144">
        <v>2417</v>
      </c>
      <c r="J28" s="144"/>
      <c r="K28" s="144">
        <v>9393</v>
      </c>
    </row>
    <row r="29" spans="1:11" s="33" customFormat="1" ht="18" customHeight="1">
      <c r="A29" s="95" t="s">
        <v>109</v>
      </c>
      <c r="B29" s="95"/>
      <c r="C29" s="36"/>
      <c r="D29" s="136"/>
      <c r="E29" s="144">
        <v>157488</v>
      </c>
      <c r="F29" s="144"/>
      <c r="G29" s="144">
        <v>-61000</v>
      </c>
      <c r="H29" s="144"/>
      <c r="I29" s="144">
        <v>-79375</v>
      </c>
      <c r="J29" s="144"/>
      <c r="K29" s="144">
        <v>2250000</v>
      </c>
    </row>
    <row r="30" spans="1:11" s="33" customFormat="1" ht="18" customHeight="1">
      <c r="A30" s="95" t="s">
        <v>369</v>
      </c>
      <c r="B30" s="95"/>
      <c r="C30" s="36"/>
      <c r="D30" s="136"/>
      <c r="E30" s="144"/>
      <c r="F30" s="144"/>
      <c r="G30" s="144"/>
      <c r="H30" s="144"/>
      <c r="I30" s="144"/>
      <c r="J30" s="144"/>
      <c r="K30" s="144"/>
    </row>
    <row r="31" spans="1:11" s="33" customFormat="1" ht="18" customHeight="1">
      <c r="A31" s="95"/>
      <c r="B31" s="95" t="s">
        <v>370</v>
      </c>
      <c r="C31" s="36"/>
      <c r="D31" s="136"/>
      <c r="E31" s="144">
        <v>-111747</v>
      </c>
      <c r="F31" s="144"/>
      <c r="G31" s="144">
        <v>0</v>
      </c>
      <c r="H31" s="144"/>
      <c r="I31" s="144">
        <v>0</v>
      </c>
      <c r="J31" s="144"/>
      <c r="K31" s="144">
        <v>0</v>
      </c>
    </row>
    <row r="32" spans="1:11" s="33" customFormat="1" ht="18" customHeight="1">
      <c r="A32" s="95" t="s">
        <v>366</v>
      </c>
      <c r="B32" s="95"/>
      <c r="C32" s="36"/>
      <c r="D32" s="136"/>
      <c r="E32" s="144">
        <v>-197241</v>
      </c>
      <c r="F32" s="144"/>
      <c r="G32" s="144">
        <v>165668</v>
      </c>
      <c r="H32" s="144"/>
      <c r="I32" s="77">
        <v>625087</v>
      </c>
      <c r="J32" s="144"/>
      <c r="K32" s="77">
        <v>-478674</v>
      </c>
    </row>
    <row r="33" spans="1:11" s="33" customFormat="1" ht="18" customHeight="1">
      <c r="A33" s="95" t="s">
        <v>108</v>
      </c>
      <c r="B33" s="146"/>
      <c r="C33" s="36"/>
      <c r="D33" s="136"/>
      <c r="E33" s="144">
        <v>-2625461</v>
      </c>
      <c r="F33" s="144"/>
      <c r="G33" s="144">
        <v>-1893568</v>
      </c>
      <c r="H33" s="144"/>
      <c r="I33" s="77">
        <v>0</v>
      </c>
      <c r="J33" s="77"/>
      <c r="K33" s="77">
        <v>0</v>
      </c>
    </row>
    <row r="34" spans="1:11" s="33" customFormat="1" ht="18" customHeight="1">
      <c r="A34" s="95" t="s">
        <v>276</v>
      </c>
      <c r="B34" s="146"/>
      <c r="C34" s="36"/>
      <c r="D34" s="136"/>
      <c r="E34" s="144">
        <v>0</v>
      </c>
      <c r="F34" s="144"/>
      <c r="G34" s="144">
        <v>-27167</v>
      </c>
      <c r="H34" s="144"/>
      <c r="I34" s="77">
        <v>0</v>
      </c>
      <c r="J34" s="77"/>
      <c r="K34" s="77">
        <v>0</v>
      </c>
    </row>
    <row r="35" spans="1:11" s="33" customFormat="1" ht="18" customHeight="1">
      <c r="A35" s="95" t="s">
        <v>277</v>
      </c>
      <c r="B35" s="146"/>
      <c r="C35" s="36"/>
      <c r="D35" s="136"/>
      <c r="E35" s="144"/>
      <c r="F35" s="144"/>
      <c r="G35" s="144"/>
      <c r="H35" s="144"/>
      <c r="I35" s="144"/>
      <c r="J35" s="77"/>
      <c r="K35" s="144"/>
    </row>
    <row r="36" spans="1:11" s="33" customFormat="1" ht="18" customHeight="1">
      <c r="A36" s="95"/>
      <c r="B36" s="95" t="s">
        <v>278</v>
      </c>
      <c r="C36" s="36">
        <v>5</v>
      </c>
      <c r="D36" s="136"/>
      <c r="E36" s="144">
        <v>-8799318</v>
      </c>
      <c r="F36" s="144"/>
      <c r="G36" s="144">
        <v>1452545</v>
      </c>
      <c r="H36" s="144"/>
      <c r="I36" s="77">
        <v>0</v>
      </c>
      <c r="J36" s="77"/>
      <c r="K36" s="77">
        <v>0</v>
      </c>
    </row>
    <row r="37" spans="1:11" s="33" customFormat="1" ht="18" customHeight="1">
      <c r="A37" s="95" t="s">
        <v>115</v>
      </c>
      <c r="B37" s="95"/>
      <c r="C37" s="36"/>
      <c r="D37" s="136"/>
      <c r="E37" s="137">
        <v>3655054</v>
      </c>
      <c r="F37" s="144"/>
      <c r="G37" s="137">
        <v>437181</v>
      </c>
      <c r="H37" s="144"/>
      <c r="I37" s="206">
        <v>-879255</v>
      </c>
      <c r="J37" s="144"/>
      <c r="K37" s="206">
        <v>-624167</v>
      </c>
    </row>
    <row r="38" spans="1:11" s="33" customFormat="1" ht="18" customHeight="1">
      <c r="A38" s="95"/>
      <c r="B38" s="95"/>
      <c r="C38" s="36"/>
      <c r="D38" s="136"/>
      <c r="E38" s="144">
        <f>SUM(E11:E37)</f>
        <v>53589146</v>
      </c>
      <c r="F38" s="144"/>
      <c r="G38" s="144">
        <f>SUM(G11:G37)</f>
        <v>35104593</v>
      </c>
      <c r="H38" s="144"/>
      <c r="I38" s="144">
        <f>SUM(I11:I37)</f>
        <v>182318</v>
      </c>
      <c r="J38" s="144"/>
      <c r="K38" s="144">
        <f>SUM(K11:K37)</f>
        <v>266437</v>
      </c>
    </row>
    <row r="39" spans="1:11" s="33" customFormat="1" ht="21.75" customHeight="1">
      <c r="A39" s="90" t="s">
        <v>0</v>
      </c>
      <c r="B39" s="90"/>
      <c r="C39" s="36"/>
      <c r="D39" s="136"/>
      <c r="E39" s="144"/>
      <c r="F39" s="144"/>
      <c r="G39" s="144"/>
      <c r="H39" s="144"/>
      <c r="I39" s="144"/>
      <c r="J39" s="144"/>
      <c r="K39" s="144"/>
    </row>
    <row r="40" spans="1:11" s="33" customFormat="1" ht="21.75" customHeight="1">
      <c r="A40" s="90" t="s">
        <v>1</v>
      </c>
      <c r="B40" s="90"/>
      <c r="C40" s="36"/>
      <c r="D40" s="136"/>
      <c r="E40" s="144"/>
      <c r="F40" s="144"/>
      <c r="G40" s="144"/>
      <c r="H40" s="144"/>
      <c r="I40" s="144"/>
      <c r="J40" s="144"/>
      <c r="K40" s="144"/>
    </row>
    <row r="41" spans="1:11" s="33" customFormat="1" ht="21.75" customHeight="1">
      <c r="A41" s="141" t="s">
        <v>263</v>
      </c>
      <c r="B41" s="141"/>
      <c r="C41" s="36"/>
      <c r="D41" s="37"/>
      <c r="E41" s="37"/>
      <c r="F41" s="37"/>
      <c r="G41" s="37"/>
      <c r="H41" s="37"/>
      <c r="I41" s="37"/>
      <c r="J41" s="37"/>
      <c r="K41" s="37"/>
    </row>
    <row r="42" spans="1:11" s="33" customFormat="1" ht="18" customHeight="1">
      <c r="A42" s="91"/>
      <c r="B42" s="91"/>
      <c r="C42" s="36"/>
      <c r="D42" s="37"/>
      <c r="E42" s="37"/>
      <c r="F42" s="37"/>
      <c r="G42" s="37"/>
      <c r="H42" s="37"/>
      <c r="I42" s="160"/>
      <c r="J42" s="165"/>
      <c r="K42" s="98" t="s">
        <v>3</v>
      </c>
    </row>
    <row r="43" spans="1:11" s="33" customFormat="1" ht="21.65" customHeight="1">
      <c r="A43" s="91"/>
      <c r="B43" s="91"/>
      <c r="C43" s="36"/>
      <c r="D43" s="37"/>
      <c r="E43" s="227" t="s">
        <v>4</v>
      </c>
      <c r="F43" s="227"/>
      <c r="G43" s="227"/>
      <c r="H43" s="131"/>
      <c r="I43" s="227" t="s">
        <v>5</v>
      </c>
      <c r="J43" s="227"/>
      <c r="K43" s="227"/>
    </row>
    <row r="44" spans="1:11" s="33" customFormat="1" ht="21.65" customHeight="1">
      <c r="A44" s="91"/>
      <c r="B44" s="91"/>
      <c r="C44" s="36"/>
      <c r="D44" s="37"/>
      <c r="E44" s="222" t="s">
        <v>6</v>
      </c>
      <c r="F44" s="222"/>
      <c r="G44" s="222"/>
      <c r="H44" s="131"/>
      <c r="I44" s="222" t="s">
        <v>6</v>
      </c>
      <c r="J44" s="222"/>
      <c r="K44" s="222"/>
    </row>
    <row r="45" spans="1:11" s="33" customFormat="1" ht="21.65" customHeight="1">
      <c r="A45" s="91"/>
      <c r="B45" s="91"/>
      <c r="C45" s="36"/>
      <c r="D45" s="37"/>
      <c r="E45" s="228" t="s">
        <v>149</v>
      </c>
      <c r="F45" s="228"/>
      <c r="G45" s="228"/>
      <c r="H45" s="142"/>
      <c r="I45" s="228" t="s">
        <v>149</v>
      </c>
      <c r="J45" s="228"/>
      <c r="K45" s="228"/>
    </row>
    <row r="46" spans="1:11" s="33" customFormat="1" ht="21.65" customHeight="1">
      <c r="A46" s="91"/>
      <c r="B46" s="91"/>
      <c r="C46" s="37"/>
      <c r="D46" s="37"/>
      <c r="E46" s="225" t="s">
        <v>8</v>
      </c>
      <c r="F46" s="226"/>
      <c r="G46" s="226"/>
      <c r="H46" s="142"/>
      <c r="I46" s="225" t="s">
        <v>8</v>
      </c>
      <c r="J46" s="226"/>
      <c r="K46" s="226"/>
    </row>
    <row r="47" spans="1:11" s="33" customFormat="1" ht="21.65" customHeight="1">
      <c r="A47" s="91"/>
      <c r="B47" s="91"/>
      <c r="C47" s="36"/>
      <c r="D47" s="37"/>
      <c r="E47" s="75">
        <v>2024</v>
      </c>
      <c r="F47" s="132"/>
      <c r="G47" s="75">
        <v>2023</v>
      </c>
      <c r="H47" s="132"/>
      <c r="I47" s="75">
        <v>2024</v>
      </c>
      <c r="J47" s="132"/>
      <c r="K47" s="75">
        <v>2023</v>
      </c>
    </row>
    <row r="48" spans="1:11" s="33" customFormat="1" ht="18" customHeight="1">
      <c r="A48" s="229" t="s">
        <v>279</v>
      </c>
      <c r="B48" s="229"/>
      <c r="C48" s="229"/>
      <c r="D48" s="229"/>
      <c r="E48" s="229"/>
      <c r="F48" s="36"/>
      <c r="G48" s="36"/>
      <c r="H48" s="36"/>
      <c r="I48" s="36"/>
      <c r="J48" s="36"/>
      <c r="K48" s="36"/>
    </row>
    <row r="49" spans="1:11" s="33" customFormat="1" ht="21.65" customHeight="1">
      <c r="A49" s="145" t="s">
        <v>280</v>
      </c>
      <c r="B49" s="145"/>
      <c r="C49" s="36"/>
      <c r="D49" s="136"/>
      <c r="E49" s="144"/>
      <c r="F49" s="144"/>
      <c r="G49" s="144"/>
      <c r="H49" s="144"/>
      <c r="I49" s="144"/>
      <c r="J49" s="144"/>
      <c r="K49" s="144"/>
    </row>
    <row r="50" spans="1:11" s="33" customFormat="1" ht="21.65" customHeight="1">
      <c r="A50" s="95" t="s">
        <v>16</v>
      </c>
      <c r="B50" s="95"/>
      <c r="C50" s="36"/>
      <c r="D50" s="136"/>
      <c r="E50" s="144">
        <v>1557550</v>
      </c>
      <c r="F50" s="144"/>
      <c r="G50" s="144">
        <v>3512480</v>
      </c>
      <c r="H50" s="144"/>
      <c r="I50" s="77">
        <v>1457685</v>
      </c>
      <c r="J50" s="77"/>
      <c r="K50" s="77">
        <v>-89121</v>
      </c>
    </row>
    <row r="51" spans="1:11" s="33" customFormat="1" ht="21.65" customHeight="1">
      <c r="A51" s="95" t="s">
        <v>21</v>
      </c>
      <c r="B51" s="95"/>
      <c r="C51" s="36"/>
      <c r="D51" s="136"/>
      <c r="E51" s="144">
        <v>1565600</v>
      </c>
      <c r="F51" s="144"/>
      <c r="G51" s="144">
        <v>4372354</v>
      </c>
      <c r="H51" s="144"/>
      <c r="I51" s="77">
        <v>-308553</v>
      </c>
      <c r="J51" s="77"/>
      <c r="K51" s="77">
        <v>-714360</v>
      </c>
    </row>
    <row r="52" spans="1:11" s="33" customFormat="1" ht="21.65" customHeight="1">
      <c r="A52" s="95" t="s">
        <v>281</v>
      </c>
      <c r="B52" s="95"/>
      <c r="C52" s="36"/>
      <c r="D52" s="136"/>
      <c r="E52" s="144">
        <v>-2763741</v>
      </c>
      <c r="F52" s="144"/>
      <c r="G52" s="144">
        <v>-9172792</v>
      </c>
      <c r="H52" s="144"/>
      <c r="I52" s="77">
        <v>94041</v>
      </c>
      <c r="J52" s="77"/>
      <c r="K52" s="77">
        <v>101554</v>
      </c>
    </row>
    <row r="53" spans="1:11" s="33" customFormat="1" ht="21.65" customHeight="1">
      <c r="A53" s="95" t="s">
        <v>24</v>
      </c>
      <c r="B53" s="95"/>
      <c r="C53" s="36"/>
      <c r="D53" s="136"/>
      <c r="E53" s="144">
        <v>-1316816</v>
      </c>
      <c r="F53" s="144"/>
      <c r="G53" s="144">
        <v>1074047</v>
      </c>
      <c r="H53" s="144"/>
      <c r="I53" s="77">
        <v>-88668</v>
      </c>
      <c r="J53" s="77"/>
      <c r="K53" s="77">
        <v>-99653</v>
      </c>
    </row>
    <row r="54" spans="1:11" s="33" customFormat="1" ht="18" customHeight="1">
      <c r="A54" s="95" t="s">
        <v>41</v>
      </c>
      <c r="B54" s="95"/>
      <c r="C54" s="36"/>
      <c r="D54" s="136"/>
      <c r="E54" s="144">
        <v>-26863</v>
      </c>
      <c r="F54" s="144"/>
      <c r="G54" s="144">
        <v>577894</v>
      </c>
      <c r="H54" s="144"/>
      <c r="I54" s="77">
        <v>5505</v>
      </c>
      <c r="J54" s="77"/>
      <c r="K54" s="77">
        <v>-516</v>
      </c>
    </row>
    <row r="55" spans="1:11" s="33" customFormat="1" ht="18" customHeight="1">
      <c r="A55" s="95" t="s">
        <v>49</v>
      </c>
      <c r="B55" s="95"/>
      <c r="C55" s="36"/>
      <c r="D55" s="136"/>
      <c r="E55" s="144">
        <v>-2820089</v>
      </c>
      <c r="F55" s="144"/>
      <c r="G55" s="144">
        <v>-10497607</v>
      </c>
      <c r="H55" s="144"/>
      <c r="I55" s="147">
        <v>-242324</v>
      </c>
      <c r="J55" s="144"/>
      <c r="K55" s="147">
        <v>-434594</v>
      </c>
    </row>
    <row r="56" spans="1:11" s="33" customFormat="1" ht="18" customHeight="1">
      <c r="A56" s="95" t="s">
        <v>282</v>
      </c>
      <c r="B56" s="95"/>
      <c r="C56" s="36"/>
      <c r="D56" s="136"/>
      <c r="E56" s="147">
        <v>1386868</v>
      </c>
      <c r="F56" s="144"/>
      <c r="G56" s="147">
        <v>460826</v>
      </c>
      <c r="H56" s="144"/>
      <c r="I56" s="147">
        <v>455137</v>
      </c>
      <c r="J56" s="144"/>
      <c r="K56" s="147">
        <v>396077</v>
      </c>
    </row>
    <row r="57" spans="1:11" s="33" customFormat="1" ht="18" customHeight="1">
      <c r="A57" s="95" t="s">
        <v>283</v>
      </c>
      <c r="B57" s="95"/>
      <c r="C57" s="36"/>
      <c r="D57" s="136"/>
      <c r="E57" s="147">
        <v>-147783</v>
      </c>
      <c r="F57" s="144"/>
      <c r="G57" s="147">
        <v>-118532</v>
      </c>
      <c r="H57" s="144"/>
      <c r="I57" s="147">
        <v>-34982</v>
      </c>
      <c r="J57" s="144"/>
      <c r="K57" s="147">
        <v>-17547</v>
      </c>
    </row>
    <row r="58" spans="1:11" s="33" customFormat="1" ht="18" customHeight="1">
      <c r="A58" s="95" t="s">
        <v>284</v>
      </c>
      <c r="B58" s="95"/>
      <c r="C58" s="36"/>
      <c r="D58" s="136"/>
      <c r="E58" s="167">
        <v>-4510568</v>
      </c>
      <c r="F58" s="144"/>
      <c r="G58" s="167">
        <v>-4373834</v>
      </c>
      <c r="H58" s="144"/>
      <c r="I58" s="167">
        <v>-36056</v>
      </c>
      <c r="J58" s="144"/>
      <c r="K58" s="167">
        <v>-3822</v>
      </c>
    </row>
    <row r="59" spans="1:11" s="33" customFormat="1" ht="18" customHeight="1">
      <c r="A59" s="91" t="s">
        <v>285</v>
      </c>
      <c r="B59" s="91"/>
      <c r="C59" s="36"/>
      <c r="D59" s="136"/>
      <c r="E59" s="148">
        <f>SUM(E50:E58)+E38</f>
        <v>46513304</v>
      </c>
      <c r="F59" s="170"/>
      <c r="G59" s="148">
        <f>SUM(G50:G58)+G38</f>
        <v>20939429</v>
      </c>
      <c r="H59" s="144"/>
      <c r="I59" s="148">
        <f>SUM(I50:I58)+I38</f>
        <v>1484103</v>
      </c>
      <c r="J59" s="170"/>
      <c r="K59" s="148">
        <f>SUM(K50:K58)+K38</f>
        <v>-595545</v>
      </c>
    </row>
    <row r="60" spans="1:11" s="33" customFormat="1" ht="7.5" customHeight="1">
      <c r="A60" s="91"/>
      <c r="B60" s="91"/>
      <c r="C60" s="36"/>
      <c r="H60" s="144"/>
      <c r="J60" s="144"/>
    </row>
    <row r="61" spans="1:11" s="33" customFormat="1" ht="18" customHeight="1">
      <c r="A61" s="9" t="s">
        <v>286</v>
      </c>
      <c r="B61" s="9"/>
      <c r="C61" s="36"/>
      <c r="D61" s="136"/>
      <c r="E61" s="103"/>
      <c r="F61" s="103"/>
      <c r="G61" s="103"/>
      <c r="H61" s="144"/>
      <c r="I61" s="103"/>
      <c r="J61" s="144"/>
      <c r="K61" s="103"/>
    </row>
    <row r="62" spans="1:11" s="33" customFormat="1" ht="18" customHeight="1">
      <c r="A62" s="95" t="s">
        <v>287</v>
      </c>
      <c r="B62" s="95"/>
      <c r="C62" s="36"/>
      <c r="D62" s="136"/>
      <c r="E62" s="144">
        <v>1127913</v>
      </c>
      <c r="F62" s="144"/>
      <c r="G62" s="144">
        <v>774567</v>
      </c>
      <c r="H62" s="144"/>
      <c r="I62" s="144">
        <v>186275</v>
      </c>
      <c r="J62" s="144"/>
      <c r="K62" s="144">
        <v>240560</v>
      </c>
    </row>
    <row r="63" spans="1:11" s="33" customFormat="1" ht="18" customHeight="1">
      <c r="A63" s="95" t="s">
        <v>288</v>
      </c>
      <c r="B63" s="95"/>
      <c r="C63" s="36"/>
      <c r="D63" s="136"/>
      <c r="E63" s="144">
        <v>4123222</v>
      </c>
      <c r="F63" s="144"/>
      <c r="G63" s="144">
        <v>4210105</v>
      </c>
      <c r="H63" s="144"/>
      <c r="I63" s="144">
        <v>2156782</v>
      </c>
      <c r="J63" s="144"/>
      <c r="K63" s="144">
        <v>5104598</v>
      </c>
    </row>
    <row r="64" spans="1:11" s="33" customFormat="1" ht="18" customHeight="1">
      <c r="A64" s="95" t="s">
        <v>289</v>
      </c>
      <c r="B64" s="95"/>
      <c r="C64" s="36"/>
      <c r="D64" s="136"/>
      <c r="E64" s="144">
        <v>-5508</v>
      </c>
      <c r="F64" s="144"/>
      <c r="G64" s="144">
        <v>0</v>
      </c>
      <c r="H64" s="144"/>
      <c r="I64" s="144">
        <v>-1807548</v>
      </c>
      <c r="J64" s="144"/>
      <c r="K64" s="144">
        <v>-1061600</v>
      </c>
    </row>
    <row r="65" spans="1:11" s="33" customFormat="1" ht="18" customHeight="1">
      <c r="A65" s="95" t="s">
        <v>290</v>
      </c>
      <c r="B65" s="95"/>
      <c r="C65" s="36"/>
      <c r="D65" s="136"/>
      <c r="E65" s="144">
        <v>0</v>
      </c>
      <c r="F65" s="77"/>
      <c r="G65" s="77">
        <v>42167</v>
      </c>
      <c r="H65" s="144"/>
      <c r="I65" s="77">
        <v>0</v>
      </c>
      <c r="J65" s="144"/>
      <c r="K65" s="77">
        <v>0</v>
      </c>
    </row>
    <row r="66" spans="1:11" s="33" customFormat="1" ht="18" customHeight="1">
      <c r="A66" s="95" t="s">
        <v>291</v>
      </c>
      <c r="B66" s="95"/>
      <c r="C66" s="36"/>
      <c r="D66" s="136"/>
      <c r="E66" s="77">
        <v>-3368521</v>
      </c>
      <c r="F66" s="77"/>
      <c r="G66" s="77">
        <v>1478248</v>
      </c>
      <c r="H66" s="144"/>
      <c r="I66" s="77">
        <v>0</v>
      </c>
      <c r="J66" s="144"/>
      <c r="K66" s="77">
        <v>0</v>
      </c>
    </row>
    <row r="67" spans="1:11" s="33" customFormat="1" ht="18" customHeight="1">
      <c r="A67" s="95" t="s">
        <v>292</v>
      </c>
      <c r="B67" s="95"/>
      <c r="C67" s="36"/>
      <c r="D67" s="136"/>
      <c r="E67" s="77"/>
      <c r="F67" s="77"/>
      <c r="G67" s="77"/>
      <c r="H67" s="144"/>
      <c r="I67" s="77"/>
      <c r="J67" s="144"/>
      <c r="K67" s="77"/>
    </row>
    <row r="68" spans="1:11" s="33" customFormat="1" ht="18" customHeight="1">
      <c r="B68" s="95" t="s">
        <v>293</v>
      </c>
      <c r="C68" s="36"/>
      <c r="D68" s="136"/>
      <c r="E68" s="77">
        <v>-303988</v>
      </c>
      <c r="F68" s="77"/>
      <c r="G68" s="77">
        <v>-10686927</v>
      </c>
      <c r="H68" s="144"/>
      <c r="I68" s="77">
        <v>-248642</v>
      </c>
      <c r="J68" s="144"/>
      <c r="K68" s="77">
        <v>-4265603</v>
      </c>
    </row>
    <row r="69" spans="1:11" s="33" customFormat="1" ht="18" customHeight="1">
      <c r="A69" s="95" t="s">
        <v>294</v>
      </c>
      <c r="B69" s="95"/>
      <c r="C69" s="36"/>
      <c r="D69" s="136"/>
      <c r="E69" s="77">
        <v>0</v>
      </c>
      <c r="F69" s="77"/>
      <c r="G69" s="77">
        <v>8684137</v>
      </c>
      <c r="H69" s="144"/>
      <c r="I69" s="77">
        <v>0</v>
      </c>
      <c r="J69" s="144"/>
      <c r="K69" s="77">
        <v>150015</v>
      </c>
    </row>
    <row r="70" spans="1:11" s="33" customFormat="1" ht="18" customHeight="1">
      <c r="A70" s="95" t="s">
        <v>340</v>
      </c>
      <c r="B70" s="95"/>
      <c r="C70" s="36"/>
      <c r="D70" s="136"/>
      <c r="E70" s="77">
        <v>0</v>
      </c>
      <c r="F70" s="77"/>
      <c r="G70" s="77">
        <v>-27759</v>
      </c>
      <c r="H70" s="144"/>
      <c r="I70" s="77">
        <v>0</v>
      </c>
      <c r="J70" s="144"/>
      <c r="K70" s="77">
        <v>0</v>
      </c>
    </row>
    <row r="71" spans="1:11" s="33" customFormat="1" ht="18" customHeight="1">
      <c r="A71" s="95" t="s">
        <v>295</v>
      </c>
      <c r="B71" s="95"/>
      <c r="C71" s="36"/>
      <c r="D71" s="136"/>
      <c r="E71" s="77">
        <v>492217</v>
      </c>
      <c r="F71" s="77"/>
      <c r="G71" s="77">
        <v>0</v>
      </c>
      <c r="H71" s="144"/>
      <c r="I71" s="77">
        <v>0</v>
      </c>
      <c r="J71" s="144"/>
      <c r="K71" s="77">
        <v>0</v>
      </c>
    </row>
    <row r="72" spans="1:11" s="33" customFormat="1" ht="18" customHeight="1">
      <c r="A72" s="95" t="s">
        <v>296</v>
      </c>
      <c r="B72" s="95"/>
      <c r="C72" s="36"/>
      <c r="D72" s="136"/>
      <c r="E72" s="77">
        <v>0</v>
      </c>
      <c r="F72" s="77"/>
      <c r="G72" s="77">
        <v>0</v>
      </c>
      <c r="H72" s="144"/>
      <c r="I72" s="201">
        <v>205000</v>
      </c>
      <c r="J72" s="144"/>
      <c r="K72" s="77">
        <v>3288000</v>
      </c>
    </row>
    <row r="73" spans="1:11" s="33" customFormat="1" ht="18" customHeight="1">
      <c r="A73" s="95" t="s">
        <v>297</v>
      </c>
      <c r="B73" s="95"/>
      <c r="C73" s="36"/>
      <c r="D73" s="136"/>
      <c r="E73" s="77">
        <v>0</v>
      </c>
      <c r="F73" s="77"/>
      <c r="G73" s="77">
        <v>-984849</v>
      </c>
      <c r="H73" s="144"/>
      <c r="I73" s="201">
        <v>0</v>
      </c>
      <c r="J73" s="144"/>
      <c r="K73" s="77">
        <v>-440000</v>
      </c>
    </row>
    <row r="74" spans="1:11" s="33" customFormat="1" ht="18" customHeight="1">
      <c r="A74" s="95" t="s">
        <v>298</v>
      </c>
      <c r="B74" s="95"/>
      <c r="C74" s="36"/>
      <c r="D74" s="136"/>
      <c r="E74" s="144"/>
      <c r="F74" s="144"/>
      <c r="G74" s="144"/>
      <c r="H74" s="144"/>
      <c r="J74" s="144"/>
    </row>
    <row r="75" spans="1:11" ht="18" customHeight="1">
      <c r="A75" s="95"/>
      <c r="B75" s="95" t="s">
        <v>299</v>
      </c>
      <c r="D75" s="136"/>
      <c r="E75" s="144">
        <v>-11057929</v>
      </c>
      <c r="F75" s="144"/>
      <c r="G75" s="144">
        <v>-15128987</v>
      </c>
      <c r="H75" s="144"/>
      <c r="I75" s="144">
        <v>-299956</v>
      </c>
      <c r="J75" s="144"/>
      <c r="K75" s="144">
        <v>-468371</v>
      </c>
    </row>
    <row r="76" spans="1:11" ht="18" customHeight="1">
      <c r="A76" s="95" t="s">
        <v>300</v>
      </c>
      <c r="B76" s="95"/>
      <c r="D76" s="136"/>
      <c r="E76" s="144">
        <v>1036625</v>
      </c>
      <c r="F76" s="144"/>
      <c r="G76" s="144">
        <v>305519</v>
      </c>
      <c r="H76" s="144"/>
      <c r="I76" s="144">
        <v>3218</v>
      </c>
      <c r="J76" s="144"/>
      <c r="K76" s="144">
        <v>5060</v>
      </c>
    </row>
    <row r="77" spans="1:11" s="33" customFormat="1" ht="17.899999999999999" customHeight="1">
      <c r="A77" s="95" t="s">
        <v>301</v>
      </c>
      <c r="B77" s="95"/>
      <c r="C77" s="36"/>
      <c r="D77" s="136"/>
      <c r="E77" s="144">
        <v>-540719</v>
      </c>
      <c r="F77" s="144"/>
      <c r="G77" s="144">
        <v>-469490</v>
      </c>
      <c r="H77" s="144"/>
      <c r="I77" s="144">
        <v>-2065</v>
      </c>
      <c r="J77" s="144"/>
      <c r="K77" s="144">
        <v>-3523</v>
      </c>
    </row>
    <row r="78" spans="1:11" s="33" customFormat="1" ht="17.899999999999999" customHeight="1">
      <c r="A78" s="95" t="s">
        <v>302</v>
      </c>
      <c r="B78" s="95"/>
      <c r="C78" s="36"/>
      <c r="D78" s="136"/>
      <c r="E78" s="144">
        <v>26924</v>
      </c>
      <c r="F78" s="144"/>
      <c r="G78" s="144">
        <v>1017</v>
      </c>
      <c r="H78" s="144"/>
      <c r="I78" s="144">
        <v>33</v>
      </c>
      <c r="J78" s="144"/>
      <c r="K78" s="144">
        <v>0</v>
      </c>
    </row>
    <row r="79" spans="1:11" s="33" customFormat="1" ht="18" customHeight="1">
      <c r="A79" s="91" t="s">
        <v>303</v>
      </c>
      <c r="B79" s="91"/>
      <c r="C79" s="36"/>
      <c r="D79" s="136"/>
      <c r="E79" s="149">
        <f>SUM(E62:E78)</f>
        <v>-8469764</v>
      </c>
      <c r="F79" s="170"/>
      <c r="G79" s="149">
        <f>SUM(G62:G78)</f>
        <v>-11802252</v>
      </c>
      <c r="H79" s="144"/>
      <c r="I79" s="149">
        <f>SUM(I62:I78)</f>
        <v>193097</v>
      </c>
      <c r="J79" s="170"/>
      <c r="K79" s="149">
        <f>SUM(K62:K78)</f>
        <v>2549136</v>
      </c>
    </row>
    <row r="80" spans="1:11" s="33" customFormat="1" ht="21.75" customHeight="1">
      <c r="A80" s="90" t="s">
        <v>0</v>
      </c>
      <c r="B80" s="90"/>
      <c r="C80" s="36"/>
      <c r="D80" s="136"/>
      <c r="E80" s="144"/>
      <c r="F80" s="144"/>
      <c r="G80" s="144"/>
      <c r="H80" s="144"/>
      <c r="I80" s="144"/>
      <c r="J80" s="144"/>
      <c r="K80" s="144"/>
    </row>
    <row r="81" spans="1:11" s="33" customFormat="1" ht="21.75" customHeight="1">
      <c r="A81" s="90" t="s">
        <v>1</v>
      </c>
      <c r="B81" s="90"/>
      <c r="C81" s="36"/>
      <c r="D81" s="136"/>
      <c r="E81" s="144"/>
      <c r="F81" s="144"/>
      <c r="G81" s="144"/>
      <c r="H81" s="144"/>
      <c r="I81" s="144"/>
      <c r="J81" s="144"/>
      <c r="K81" s="144"/>
    </row>
    <row r="82" spans="1:11" s="33" customFormat="1" ht="21.75" customHeight="1">
      <c r="A82" s="141" t="s">
        <v>263</v>
      </c>
      <c r="B82" s="141"/>
      <c r="C82" s="36"/>
      <c r="D82" s="37"/>
      <c r="E82" s="37"/>
      <c r="F82" s="37"/>
      <c r="G82" s="37"/>
      <c r="H82" s="37"/>
      <c r="I82" s="37"/>
      <c r="J82" s="37"/>
      <c r="K82" s="37"/>
    </row>
    <row r="83" spans="1:11" s="33" customFormat="1" ht="18" customHeight="1">
      <c r="A83" s="91"/>
      <c r="B83" s="91"/>
      <c r="C83" s="36"/>
      <c r="D83" s="37"/>
      <c r="E83" s="37"/>
      <c r="F83" s="37"/>
      <c r="G83" s="37"/>
      <c r="H83" s="37"/>
      <c r="I83" s="160"/>
      <c r="J83" s="165"/>
      <c r="K83" s="98" t="s">
        <v>3</v>
      </c>
    </row>
    <row r="84" spans="1:11" s="33" customFormat="1" ht="21.65" customHeight="1">
      <c r="A84" s="91"/>
      <c r="B84" s="91"/>
      <c r="C84" s="36"/>
      <c r="D84" s="37"/>
      <c r="E84" s="227" t="s">
        <v>4</v>
      </c>
      <c r="F84" s="227"/>
      <c r="G84" s="227"/>
      <c r="H84" s="131"/>
      <c r="I84" s="227" t="s">
        <v>5</v>
      </c>
      <c r="J84" s="227"/>
      <c r="K84" s="227"/>
    </row>
    <row r="85" spans="1:11" s="33" customFormat="1" ht="21.65" customHeight="1">
      <c r="A85" s="91"/>
      <c r="B85" s="91"/>
      <c r="C85" s="36"/>
      <c r="D85" s="37"/>
      <c r="E85" s="222" t="s">
        <v>6</v>
      </c>
      <c r="F85" s="222"/>
      <c r="G85" s="222"/>
      <c r="H85" s="131"/>
      <c r="I85" s="222" t="s">
        <v>6</v>
      </c>
      <c r="J85" s="222"/>
      <c r="K85" s="222"/>
    </row>
    <row r="86" spans="1:11" s="33" customFormat="1" ht="21.65" customHeight="1">
      <c r="A86" s="91"/>
      <c r="B86" s="91"/>
      <c r="C86" s="36"/>
      <c r="D86" s="37"/>
      <c r="E86" s="228" t="s">
        <v>149</v>
      </c>
      <c r="F86" s="228"/>
      <c r="G86" s="228"/>
      <c r="H86" s="142"/>
      <c r="I86" s="228" t="s">
        <v>149</v>
      </c>
      <c r="J86" s="228"/>
      <c r="K86" s="228"/>
    </row>
    <row r="87" spans="1:11" s="33" customFormat="1" ht="21.65" customHeight="1">
      <c r="A87" s="91"/>
      <c r="B87" s="91"/>
      <c r="C87" s="37"/>
      <c r="D87" s="37"/>
      <c r="E87" s="225" t="s">
        <v>8</v>
      </c>
      <c r="F87" s="226"/>
      <c r="G87" s="226"/>
      <c r="H87" s="142"/>
      <c r="I87" s="225" t="s">
        <v>8</v>
      </c>
      <c r="J87" s="226"/>
      <c r="K87" s="226"/>
    </row>
    <row r="88" spans="1:11" s="33" customFormat="1" ht="21.65" customHeight="1">
      <c r="A88" s="91"/>
      <c r="B88" s="91"/>
      <c r="C88" s="36"/>
      <c r="D88" s="37"/>
      <c r="E88" s="75">
        <v>2024</v>
      </c>
      <c r="F88" s="132"/>
      <c r="G88" s="75">
        <v>2023</v>
      </c>
      <c r="H88" s="132"/>
      <c r="I88" s="75">
        <v>2024</v>
      </c>
      <c r="J88" s="132"/>
      <c r="K88" s="75">
        <v>2023</v>
      </c>
    </row>
    <row r="89" spans="1:11" s="33" customFormat="1" ht="18" customHeight="1">
      <c r="A89" s="9" t="s">
        <v>304</v>
      </c>
    </row>
    <row r="90" spans="1:11" s="33" customFormat="1" ht="18" customHeight="1">
      <c r="A90" s="95" t="s">
        <v>305</v>
      </c>
      <c r="B90" s="95"/>
      <c r="C90" s="36"/>
      <c r="D90" s="136"/>
      <c r="F90" s="144"/>
      <c r="H90" s="144"/>
      <c r="J90" s="144"/>
    </row>
    <row r="91" spans="1:11" s="33" customFormat="1" ht="18" customHeight="1">
      <c r="A91" s="95"/>
      <c r="B91" s="95" t="s">
        <v>306</v>
      </c>
      <c r="C91" s="36"/>
      <c r="D91" s="136"/>
      <c r="E91" s="144">
        <v>-7795072</v>
      </c>
      <c r="F91" s="144"/>
      <c r="G91" s="144">
        <v>-410392</v>
      </c>
      <c r="H91" s="144"/>
      <c r="I91" s="77">
        <v>0</v>
      </c>
      <c r="J91" s="77"/>
      <c r="K91" s="77">
        <v>0</v>
      </c>
    </row>
    <row r="92" spans="1:11" s="33" customFormat="1" ht="18" customHeight="1">
      <c r="A92" s="95" t="s">
        <v>307</v>
      </c>
      <c r="B92" s="95"/>
      <c r="C92" s="36"/>
      <c r="D92" s="136"/>
      <c r="E92" s="144">
        <v>261723</v>
      </c>
      <c r="F92" s="144"/>
      <c r="G92" s="144">
        <v>28784593</v>
      </c>
      <c r="H92" s="144"/>
      <c r="I92" s="119">
        <v>-1434954</v>
      </c>
      <c r="J92" s="77"/>
      <c r="K92" s="119">
        <v>15906604</v>
      </c>
    </row>
    <row r="93" spans="1:11" s="33" customFormat="1" ht="18" customHeight="1">
      <c r="A93" s="95" t="s">
        <v>308</v>
      </c>
      <c r="B93" s="95"/>
      <c r="C93" s="36"/>
      <c r="D93" s="136"/>
      <c r="E93" s="144"/>
      <c r="F93" s="144"/>
      <c r="G93" s="144"/>
      <c r="H93" s="144"/>
      <c r="I93" s="169"/>
      <c r="J93" s="77"/>
      <c r="K93" s="169"/>
    </row>
    <row r="94" spans="1:11" s="33" customFormat="1" ht="18" customHeight="1">
      <c r="A94" s="95"/>
      <c r="B94" s="95" t="s">
        <v>309</v>
      </c>
      <c r="C94" s="36"/>
      <c r="D94" s="136"/>
      <c r="E94" s="144">
        <v>237181</v>
      </c>
      <c r="F94" s="144"/>
      <c r="G94" s="144">
        <v>-124335</v>
      </c>
      <c r="H94" s="144"/>
      <c r="I94" s="144">
        <v>11260000</v>
      </c>
      <c r="K94" s="144">
        <v>3250000</v>
      </c>
    </row>
    <row r="95" spans="1:11" s="33" customFormat="1" ht="18" customHeight="1">
      <c r="A95" s="95" t="s">
        <v>310</v>
      </c>
      <c r="B95" s="95"/>
      <c r="C95" s="36"/>
      <c r="D95" s="136"/>
      <c r="E95" s="144">
        <v>-4653685</v>
      </c>
      <c r="F95" s="144"/>
      <c r="G95" s="144">
        <v>-4777048</v>
      </c>
      <c r="H95" s="144"/>
      <c r="I95" s="144">
        <v>-160745</v>
      </c>
      <c r="J95" s="77"/>
      <c r="K95" s="144">
        <v>-202619</v>
      </c>
    </row>
    <row r="96" spans="1:11" s="33" customFormat="1" ht="18" customHeight="1">
      <c r="A96" s="95" t="s">
        <v>311</v>
      </c>
      <c r="B96" s="95"/>
      <c r="C96" s="36"/>
      <c r="D96" s="136"/>
      <c r="E96" s="144"/>
      <c r="F96" s="144"/>
      <c r="G96" s="144"/>
      <c r="H96" s="144"/>
      <c r="I96" s="144"/>
      <c r="J96" s="77"/>
      <c r="K96" s="144"/>
    </row>
    <row r="97" spans="1:11" s="33" customFormat="1" ht="21.65" customHeight="1">
      <c r="A97" s="95"/>
      <c r="B97" s="95" t="s">
        <v>306</v>
      </c>
      <c r="D97" s="136"/>
      <c r="E97" s="144">
        <v>29167205</v>
      </c>
      <c r="F97" s="144"/>
      <c r="G97" s="144">
        <v>31051055</v>
      </c>
      <c r="H97" s="144"/>
      <c r="I97" s="144">
        <v>0</v>
      </c>
      <c r="J97" s="77"/>
      <c r="K97" s="144">
        <v>0</v>
      </c>
    </row>
    <row r="98" spans="1:11" s="33" customFormat="1" ht="21.65" customHeight="1">
      <c r="A98" s="95" t="s">
        <v>312</v>
      </c>
      <c r="B98" s="95"/>
      <c r="C98" s="36"/>
      <c r="D98" s="136"/>
      <c r="E98" s="144"/>
      <c r="F98" s="144"/>
      <c r="G98" s="144"/>
      <c r="H98" s="144"/>
      <c r="I98" s="144"/>
      <c r="J98" s="77"/>
      <c r="K98" s="144"/>
    </row>
    <row r="99" spans="1:11" s="33" customFormat="1" ht="21.65" customHeight="1">
      <c r="A99" s="95"/>
      <c r="B99" s="95" t="s">
        <v>313</v>
      </c>
      <c r="C99" s="36"/>
      <c r="D99" s="136"/>
      <c r="E99" s="144">
        <v>-26326549</v>
      </c>
      <c r="F99" s="144"/>
      <c r="G99" s="144">
        <v>-42328683</v>
      </c>
      <c r="H99" s="144"/>
      <c r="I99" s="144">
        <v>-831762</v>
      </c>
      <c r="J99" s="77"/>
      <c r="K99" s="144">
        <v>-1057031</v>
      </c>
    </row>
    <row r="100" spans="1:11" s="33" customFormat="1" ht="21.65" customHeight="1">
      <c r="A100" s="95" t="s">
        <v>314</v>
      </c>
      <c r="B100" s="95"/>
      <c r="C100" s="36"/>
      <c r="D100" s="136"/>
      <c r="E100" s="144">
        <v>14000000</v>
      </c>
      <c r="F100" s="144"/>
      <c r="G100" s="144">
        <v>14000000</v>
      </c>
      <c r="H100" s="144"/>
      <c r="I100" s="144">
        <v>14000000</v>
      </c>
      <c r="J100" s="77"/>
      <c r="K100" s="144">
        <v>0</v>
      </c>
    </row>
    <row r="101" spans="1:11" s="33" customFormat="1" ht="21.65" customHeight="1">
      <c r="A101" s="95" t="s">
        <v>315</v>
      </c>
      <c r="B101" s="95"/>
      <c r="C101" s="36"/>
      <c r="D101" s="136"/>
      <c r="E101" s="144">
        <v>-20047600</v>
      </c>
      <c r="F101" s="144"/>
      <c r="G101" s="144">
        <v>-19390000</v>
      </c>
      <c r="H101" s="144"/>
      <c r="I101" s="144">
        <v>-16047600</v>
      </c>
      <c r="J101" s="144"/>
      <c r="K101" s="144">
        <v>-9940000</v>
      </c>
    </row>
    <row r="102" spans="1:11" s="33" customFormat="1" ht="18" customHeight="1">
      <c r="A102" s="95" t="s">
        <v>316</v>
      </c>
      <c r="B102" s="95"/>
      <c r="C102" s="36"/>
      <c r="D102" s="136"/>
      <c r="E102" s="144">
        <v>-390406</v>
      </c>
      <c r="F102" s="144"/>
      <c r="G102" s="144">
        <v>-440760</v>
      </c>
      <c r="H102" s="144"/>
      <c r="I102" s="144">
        <v>-166387</v>
      </c>
      <c r="J102" s="144"/>
      <c r="K102" s="77">
        <v>-15337</v>
      </c>
    </row>
    <row r="103" spans="1:11" s="33" customFormat="1" ht="18" customHeight="1">
      <c r="A103" s="95" t="s">
        <v>317</v>
      </c>
      <c r="B103" s="95"/>
      <c r="C103" s="36"/>
      <c r="D103" s="136"/>
      <c r="E103" s="144">
        <v>-18170113</v>
      </c>
      <c r="F103" s="144"/>
      <c r="G103" s="144">
        <v>-18475425</v>
      </c>
      <c r="H103" s="144"/>
      <c r="I103" s="144">
        <v>-4853340</v>
      </c>
      <c r="J103" s="144"/>
      <c r="K103" s="77">
        <v>-4660870</v>
      </c>
    </row>
    <row r="104" spans="1:11" s="33" customFormat="1" ht="18" customHeight="1">
      <c r="A104" s="95" t="s">
        <v>318</v>
      </c>
      <c r="B104" s="95"/>
      <c r="C104" s="36"/>
      <c r="D104" s="136"/>
      <c r="E104" s="144"/>
      <c r="F104" s="144"/>
      <c r="G104" s="144"/>
      <c r="H104" s="144"/>
      <c r="I104" s="144"/>
      <c r="J104" s="144"/>
      <c r="K104" s="77"/>
    </row>
    <row r="105" spans="1:11" s="33" customFormat="1" ht="18" customHeight="1">
      <c r="A105" s="95"/>
      <c r="B105" s="95" t="s">
        <v>319</v>
      </c>
      <c r="C105" s="36"/>
      <c r="D105" s="136"/>
      <c r="E105" s="144">
        <v>-1260899</v>
      </c>
      <c r="F105" s="144"/>
      <c r="G105" s="144">
        <v>-96558</v>
      </c>
      <c r="H105" s="144"/>
      <c r="I105" s="77">
        <v>0</v>
      </c>
      <c r="J105" s="77"/>
      <c r="K105" s="77">
        <v>0</v>
      </c>
    </row>
    <row r="106" spans="1:11" s="33" customFormat="1" ht="18" customHeight="1">
      <c r="A106" s="95" t="s">
        <v>320</v>
      </c>
      <c r="B106" s="95"/>
      <c r="C106" s="36"/>
      <c r="D106" s="136"/>
      <c r="E106" s="144"/>
      <c r="G106" s="144"/>
      <c r="H106" s="144"/>
      <c r="J106" s="144"/>
    </row>
    <row r="107" spans="1:11" s="33" customFormat="1" ht="18" customHeight="1">
      <c r="A107" s="95"/>
      <c r="B107" s="95" t="s">
        <v>321</v>
      </c>
      <c r="C107" s="36"/>
      <c r="D107" s="136"/>
      <c r="E107" s="77">
        <v>-3480947</v>
      </c>
      <c r="G107" s="144">
        <v>-2762273</v>
      </c>
      <c r="H107" s="144"/>
      <c r="I107" s="77">
        <v>-3708970</v>
      </c>
      <c r="J107" s="144"/>
      <c r="K107" s="77">
        <v>-2926769</v>
      </c>
    </row>
    <row r="108" spans="1:11" s="33" customFormat="1" ht="18" customHeight="1">
      <c r="A108" s="95" t="s">
        <v>371</v>
      </c>
      <c r="B108" s="95"/>
      <c r="C108" s="36"/>
      <c r="D108" s="136"/>
      <c r="E108" s="77">
        <v>1564</v>
      </c>
      <c r="G108" s="144">
        <v>-2692197</v>
      </c>
      <c r="H108" s="144"/>
      <c r="I108" s="77">
        <v>0</v>
      </c>
      <c r="J108" s="144"/>
      <c r="K108" s="77">
        <v>-2692197</v>
      </c>
    </row>
    <row r="109" spans="1:11" s="33" customFormat="1" ht="18" customHeight="1">
      <c r="A109" s="95" t="s">
        <v>367</v>
      </c>
      <c r="B109" s="95"/>
      <c r="C109" s="36"/>
      <c r="D109" s="136"/>
      <c r="E109" s="144">
        <v>55563</v>
      </c>
      <c r="G109" s="144">
        <v>31093</v>
      </c>
      <c r="H109" s="144"/>
      <c r="I109" s="77">
        <v>0</v>
      </c>
      <c r="J109" s="144"/>
      <c r="K109" s="77">
        <v>0</v>
      </c>
    </row>
    <row r="110" spans="1:11" s="33" customFormat="1" ht="18" customHeight="1">
      <c r="A110" s="95" t="s">
        <v>322</v>
      </c>
      <c r="B110" s="95"/>
      <c r="C110" s="36"/>
      <c r="D110" s="136"/>
      <c r="E110" s="206">
        <v>-10189</v>
      </c>
      <c r="F110" s="144"/>
      <c r="G110" s="137">
        <v>-5</v>
      </c>
      <c r="H110" s="144"/>
      <c r="I110" s="206">
        <v>0</v>
      </c>
      <c r="J110" s="144"/>
      <c r="K110" s="206">
        <v>0</v>
      </c>
    </row>
    <row r="111" spans="1:11" s="33" customFormat="1" ht="18" customHeight="1">
      <c r="A111" s="35" t="s">
        <v>354</v>
      </c>
      <c r="E111" s="139">
        <f>SUM(E89:E110)</f>
        <v>-38412224</v>
      </c>
      <c r="F111" s="144"/>
      <c r="G111" s="139">
        <f>SUM(G89:G110)</f>
        <v>-17630935</v>
      </c>
      <c r="H111" s="170"/>
      <c r="I111" s="139">
        <f>SUM(I89:I110)</f>
        <v>-1943758</v>
      </c>
      <c r="J111" s="144"/>
      <c r="K111" s="139">
        <f>SUM(K89:K110)</f>
        <v>-2338219</v>
      </c>
    </row>
    <row r="112" spans="1:11" s="33" customFormat="1" ht="18" customHeight="1">
      <c r="A112" s="95"/>
      <c r="B112" s="95"/>
      <c r="C112" s="36"/>
      <c r="D112" s="136"/>
      <c r="E112" s="144"/>
      <c r="F112" s="144"/>
      <c r="G112" s="144"/>
      <c r="H112" s="144"/>
      <c r="I112" s="144"/>
      <c r="J112" s="144"/>
      <c r="K112" s="144"/>
    </row>
    <row r="113" spans="1:11" s="33" customFormat="1" ht="18" customHeight="1">
      <c r="A113" s="95" t="s">
        <v>373</v>
      </c>
      <c r="B113" s="91"/>
      <c r="C113" s="36"/>
      <c r="D113" s="154"/>
      <c r="E113" s="183"/>
      <c r="F113" s="183"/>
      <c r="G113" s="183"/>
      <c r="H113" s="183"/>
      <c r="I113" s="183"/>
      <c r="J113" s="183"/>
      <c r="K113" s="183"/>
    </row>
    <row r="114" spans="1:11" s="33" customFormat="1" ht="18" customHeight="1">
      <c r="A114" s="95"/>
      <c r="B114" s="95" t="s">
        <v>372</v>
      </c>
      <c r="C114" s="36"/>
      <c r="D114" s="154"/>
      <c r="E114" s="183">
        <v>-368684</v>
      </c>
      <c r="F114" s="183"/>
      <c r="G114" s="183">
        <v>-8493758</v>
      </c>
      <c r="H114" s="183"/>
      <c r="I114" s="183">
        <v>-266558</v>
      </c>
      <c r="J114" s="183"/>
      <c r="K114" s="183">
        <v>-384628</v>
      </c>
    </row>
    <row r="115" spans="1:11" s="33" customFormat="1" ht="18" customHeight="1">
      <c r="A115" s="95" t="s">
        <v>323</v>
      </c>
      <c r="B115" s="146"/>
      <c r="C115" s="36"/>
      <c r="D115" s="154"/>
      <c r="E115" s="183"/>
      <c r="F115" s="183"/>
      <c r="G115" s="183"/>
      <c r="H115" s="183"/>
      <c r="I115" s="183"/>
      <c r="J115" s="183"/>
      <c r="K115" s="183"/>
    </row>
    <row r="116" spans="1:11" s="33" customFormat="1" ht="18" customHeight="1">
      <c r="A116" s="95"/>
      <c r="B116" s="95" t="s">
        <v>324</v>
      </c>
      <c r="C116" s="36"/>
      <c r="D116" s="154"/>
      <c r="E116" s="150">
        <v>-794478</v>
      </c>
      <c r="F116" s="183"/>
      <c r="G116" s="150">
        <v>-828637</v>
      </c>
      <c r="H116" s="183"/>
      <c r="I116" s="161">
        <v>0</v>
      </c>
      <c r="J116" s="183"/>
      <c r="K116" s="161">
        <v>0</v>
      </c>
    </row>
    <row r="117" spans="1:11" s="33" customFormat="1" ht="18" customHeight="1">
      <c r="A117" s="91" t="s">
        <v>353</v>
      </c>
      <c r="B117" s="95"/>
      <c r="C117" s="36"/>
      <c r="D117" s="154"/>
      <c r="E117" s="183"/>
      <c r="F117" s="183"/>
      <c r="G117" s="183"/>
      <c r="H117" s="183"/>
      <c r="I117" s="210"/>
      <c r="J117" s="183"/>
      <c r="K117" s="210"/>
    </row>
    <row r="118" spans="1:11" s="33" customFormat="1" ht="21.65" customHeight="1">
      <c r="A118" s="91"/>
      <c r="B118" s="120" t="s">
        <v>325</v>
      </c>
      <c r="C118" s="151"/>
      <c r="D118" s="151"/>
      <c r="E118" s="170">
        <f>SUM(E114,E116)</f>
        <v>-1163162</v>
      </c>
      <c r="F118" s="151"/>
      <c r="G118" s="170">
        <f>SUM(G114,G116)</f>
        <v>-9322395</v>
      </c>
      <c r="H118" s="151"/>
      <c r="I118" s="151">
        <f>SUM(I114,I116)</f>
        <v>-266558</v>
      </c>
      <c r="J118" s="151"/>
      <c r="K118" s="151">
        <f>SUM(K114,K116)</f>
        <v>-384628</v>
      </c>
    </row>
    <row r="119" spans="1:11" s="33" customFormat="1" ht="22.4" customHeight="1">
      <c r="A119" s="33" t="s">
        <v>326</v>
      </c>
      <c r="B119" s="146"/>
      <c r="C119" s="36"/>
      <c r="D119" s="154"/>
      <c r="E119" s="150">
        <v>24403720</v>
      </c>
      <c r="F119" s="183"/>
      <c r="G119" s="150">
        <v>29526669</v>
      </c>
      <c r="H119" s="183"/>
      <c r="I119" s="161">
        <v>1459843</v>
      </c>
      <c r="J119" s="183"/>
      <c r="K119" s="161">
        <v>1902112</v>
      </c>
    </row>
    <row r="120" spans="1:11" s="33" customFormat="1" ht="20.25" customHeight="1" thickBot="1">
      <c r="A120" s="35" t="s">
        <v>327</v>
      </c>
      <c r="B120" s="91"/>
      <c r="C120" s="76"/>
      <c r="D120" s="40"/>
      <c r="E120" s="163">
        <f>SUM(E118,E119)</f>
        <v>23240558</v>
      </c>
      <c r="F120" s="170"/>
      <c r="G120" s="163">
        <f>SUM(G118,G119)</f>
        <v>20204274</v>
      </c>
      <c r="H120" s="170"/>
      <c r="I120" s="163">
        <f>SUM(I118,I119)</f>
        <v>1193285</v>
      </c>
      <c r="J120" s="170"/>
      <c r="K120" s="163">
        <f>SUM(K118,K119)</f>
        <v>1517484</v>
      </c>
    </row>
    <row r="121" spans="1:11" s="33" customFormat="1" ht="19.5" customHeight="1" thickTop="1">
      <c r="A121" s="95"/>
      <c r="B121" s="95"/>
      <c r="C121" s="36"/>
      <c r="D121" s="136"/>
      <c r="E121" s="144"/>
      <c r="F121" s="144"/>
      <c r="G121" s="144"/>
      <c r="H121" s="144"/>
      <c r="I121" s="144"/>
      <c r="J121" s="144"/>
      <c r="K121" s="144"/>
    </row>
    <row r="122" spans="1:11" s="33" customFormat="1" ht="21.75" customHeight="1">
      <c r="A122" s="90" t="s">
        <v>0</v>
      </c>
      <c r="B122" s="90"/>
      <c r="C122" s="36"/>
      <c r="D122" s="136"/>
      <c r="E122" s="144"/>
      <c r="F122" s="144"/>
      <c r="G122" s="144"/>
      <c r="H122" s="144"/>
      <c r="I122" s="144"/>
      <c r="J122" s="144"/>
      <c r="K122" s="144"/>
    </row>
    <row r="123" spans="1:11" s="33" customFormat="1" ht="21.75" customHeight="1">
      <c r="A123" s="90" t="s">
        <v>1</v>
      </c>
      <c r="B123" s="90"/>
      <c r="C123" s="36"/>
      <c r="D123" s="136"/>
      <c r="E123" s="144"/>
      <c r="F123" s="144"/>
      <c r="G123" s="144"/>
      <c r="H123" s="144"/>
      <c r="I123" s="144"/>
      <c r="J123" s="144"/>
      <c r="K123" s="144"/>
    </row>
    <row r="124" spans="1:11" s="33" customFormat="1" ht="21.75" customHeight="1">
      <c r="A124" s="141" t="s">
        <v>263</v>
      </c>
      <c r="B124" s="141"/>
      <c r="C124" s="36"/>
      <c r="D124" s="37"/>
      <c r="E124" s="37"/>
      <c r="F124" s="37"/>
      <c r="G124" s="37"/>
      <c r="H124" s="37"/>
      <c r="I124" s="37"/>
      <c r="J124" s="37"/>
      <c r="K124" s="37"/>
    </row>
    <row r="125" spans="1:11" s="33" customFormat="1" ht="18" customHeight="1">
      <c r="A125" s="91"/>
      <c r="B125" s="91"/>
      <c r="C125" s="36"/>
      <c r="D125" s="37"/>
      <c r="E125" s="37"/>
      <c r="F125" s="37"/>
      <c r="G125" s="37"/>
      <c r="H125" s="37"/>
      <c r="I125" s="160"/>
      <c r="J125" s="165"/>
      <c r="K125" s="98" t="s">
        <v>3</v>
      </c>
    </row>
    <row r="126" spans="1:11" s="33" customFormat="1" ht="21.65" customHeight="1">
      <c r="A126" s="91"/>
      <c r="B126" s="91"/>
      <c r="C126" s="36"/>
      <c r="D126" s="37"/>
      <c r="E126" s="227" t="s">
        <v>4</v>
      </c>
      <c r="F126" s="227"/>
      <c r="G126" s="227"/>
      <c r="H126" s="131"/>
      <c r="I126" s="227" t="s">
        <v>5</v>
      </c>
      <c r="J126" s="227"/>
      <c r="K126" s="227"/>
    </row>
    <row r="127" spans="1:11" s="33" customFormat="1" ht="21.65" customHeight="1">
      <c r="A127" s="91"/>
      <c r="B127" s="91"/>
      <c r="C127" s="36"/>
      <c r="D127" s="37"/>
      <c r="E127" s="222" t="s">
        <v>6</v>
      </c>
      <c r="F127" s="222"/>
      <c r="G127" s="222"/>
      <c r="H127" s="131"/>
      <c r="I127" s="222" t="s">
        <v>6</v>
      </c>
      <c r="J127" s="222"/>
      <c r="K127" s="222"/>
    </row>
    <row r="128" spans="1:11" s="33" customFormat="1" ht="21.65" customHeight="1">
      <c r="A128" s="91"/>
      <c r="B128" s="91"/>
      <c r="C128" s="36"/>
      <c r="D128" s="37"/>
      <c r="E128" s="228" t="s">
        <v>149</v>
      </c>
      <c r="F128" s="228"/>
      <c r="G128" s="228"/>
      <c r="H128" s="142"/>
      <c r="I128" s="228" t="s">
        <v>149</v>
      </c>
      <c r="J128" s="228"/>
      <c r="K128" s="228"/>
    </row>
    <row r="129" spans="1:11" s="33" customFormat="1" ht="21.65" customHeight="1">
      <c r="A129" s="91"/>
      <c r="B129" s="91"/>
      <c r="C129" s="37"/>
      <c r="D129" s="37"/>
      <c r="E129" s="225" t="s">
        <v>8</v>
      </c>
      <c r="F129" s="226"/>
      <c r="G129" s="226"/>
      <c r="H129" s="142"/>
      <c r="I129" s="225" t="s">
        <v>8</v>
      </c>
      <c r="J129" s="226"/>
      <c r="K129" s="226"/>
    </row>
    <row r="130" spans="1:11" s="33" customFormat="1" ht="21.65" customHeight="1">
      <c r="A130" s="91"/>
      <c r="B130" s="91"/>
      <c r="C130" s="36"/>
      <c r="D130" s="37"/>
      <c r="E130" s="75">
        <v>2024</v>
      </c>
      <c r="F130" s="132"/>
      <c r="G130" s="75">
        <v>2023</v>
      </c>
      <c r="H130" s="142"/>
      <c r="I130" s="75">
        <v>2024</v>
      </c>
      <c r="J130" s="132"/>
      <c r="K130" s="75">
        <v>2023</v>
      </c>
    </row>
    <row r="131" spans="1:11" s="33" customFormat="1" ht="18" customHeight="1">
      <c r="A131" s="9" t="s">
        <v>328</v>
      </c>
      <c r="B131" s="9"/>
      <c r="C131" s="36"/>
      <c r="D131" s="136"/>
      <c r="E131" s="103"/>
      <c r="F131" s="103"/>
      <c r="G131" s="103"/>
      <c r="H131" s="103"/>
      <c r="I131" s="103"/>
      <c r="J131" s="103"/>
      <c r="K131" s="103"/>
    </row>
    <row r="132" spans="1:11" s="33" customFormat="1" ht="18" customHeight="1">
      <c r="A132" s="162" t="s">
        <v>329</v>
      </c>
      <c r="B132" s="35" t="s">
        <v>14</v>
      </c>
      <c r="C132" s="36"/>
      <c r="D132" s="136"/>
      <c r="E132" s="103"/>
      <c r="F132" s="103"/>
      <c r="G132" s="103"/>
      <c r="H132" s="103"/>
      <c r="I132" s="103"/>
      <c r="J132" s="103"/>
      <c r="K132" s="103"/>
    </row>
    <row r="133" spans="1:11" s="33" customFormat="1" ht="18" customHeight="1">
      <c r="A133"/>
      <c r="B133" s="168" t="s">
        <v>330</v>
      </c>
      <c r="C133" s="36"/>
      <c r="D133" s="136"/>
      <c r="E133" s="183"/>
      <c r="F133" s="144"/>
      <c r="G133" s="144"/>
      <c r="H133" s="144"/>
      <c r="I133" s="144"/>
      <c r="J133" s="144"/>
      <c r="K133" s="144"/>
    </row>
    <row r="134" spans="1:11" s="33" customFormat="1" ht="18" customHeight="1">
      <c r="A134"/>
      <c r="B134" s="95" t="s">
        <v>14</v>
      </c>
      <c r="C134" s="36"/>
      <c r="D134" s="136"/>
      <c r="E134" s="183">
        <v>24412136</v>
      </c>
      <c r="F134" s="144"/>
      <c r="G134" s="152">
        <v>22949426</v>
      </c>
      <c r="H134" s="144"/>
      <c r="I134" s="183">
        <v>1193285</v>
      </c>
      <c r="J134" s="144"/>
      <c r="K134" s="152">
        <v>1517484</v>
      </c>
    </row>
    <row r="135" spans="1:11" s="33" customFormat="1" ht="18" customHeight="1">
      <c r="A135"/>
      <c r="B135" s="95" t="s">
        <v>331</v>
      </c>
      <c r="C135" s="36"/>
      <c r="D135" s="136"/>
      <c r="E135" s="147">
        <v>-1171578</v>
      </c>
      <c r="F135" s="144"/>
      <c r="G135" s="152">
        <v>-2745152</v>
      </c>
      <c r="H135" s="144"/>
      <c r="I135" s="161">
        <v>0</v>
      </c>
      <c r="J135" s="144"/>
      <c r="K135" s="161">
        <v>0</v>
      </c>
    </row>
    <row r="136" spans="1:11" s="33" customFormat="1" ht="18" customHeight="1" thickBot="1">
      <c r="A136" s="35"/>
      <c r="B136" s="91" t="s">
        <v>332</v>
      </c>
      <c r="C136" s="76"/>
      <c r="D136" s="40"/>
      <c r="E136" s="163">
        <f>SUM(E134:E135)</f>
        <v>23240558</v>
      </c>
      <c r="F136" s="170"/>
      <c r="G136" s="163">
        <f>SUM(G134:G135)</f>
        <v>20204274</v>
      </c>
      <c r="H136" s="170"/>
      <c r="I136" s="163">
        <f>SUM(I134:I135)</f>
        <v>1193285</v>
      </c>
      <c r="J136" s="170"/>
      <c r="K136" s="163">
        <f>SUM(K134:K135)</f>
        <v>1517484</v>
      </c>
    </row>
    <row r="137" spans="1:11" s="33" customFormat="1" ht="21.65" customHeight="1" thickTop="1"/>
    <row r="138" spans="1:11" ht="21.65" customHeight="1">
      <c r="A138" s="162" t="s">
        <v>333</v>
      </c>
      <c r="B138" s="162" t="s">
        <v>334</v>
      </c>
      <c r="D138" s="33"/>
      <c r="E138" s="33"/>
      <c r="F138" s="33"/>
      <c r="G138" s="33"/>
      <c r="H138" s="33"/>
      <c r="I138" s="33"/>
      <c r="J138" s="33"/>
      <c r="K138" s="33"/>
    </row>
    <row r="139" spans="1:11" s="33" customFormat="1" ht="9" customHeight="1">
      <c r="B139" s="117"/>
      <c r="C139" s="180"/>
      <c r="D139" s="181"/>
      <c r="E139" s="179"/>
      <c r="F139" s="179"/>
      <c r="G139" s="179"/>
      <c r="H139" s="179"/>
      <c r="I139" s="179"/>
      <c r="J139" s="179"/>
      <c r="K139" s="179"/>
    </row>
    <row r="140" spans="1:11" s="33" customFormat="1" ht="21.75" customHeight="1">
      <c r="B140" s="207" t="s">
        <v>335</v>
      </c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s="33" customFormat="1" ht="21.75" customHeight="1">
      <c r="B141" s="212" t="s">
        <v>341</v>
      </c>
      <c r="C141" s="180"/>
      <c r="D141" s="181"/>
      <c r="E141" s="179"/>
      <c r="F141" s="179"/>
      <c r="G141" s="179"/>
      <c r="H141" s="179"/>
      <c r="I141" s="179"/>
      <c r="J141" s="179"/>
      <c r="K141" s="179"/>
    </row>
    <row r="142" spans="1:11" s="33" customFormat="1" ht="9" customHeight="1">
      <c r="B142" s="117"/>
      <c r="C142" s="180"/>
      <c r="D142" s="181"/>
      <c r="E142" s="179"/>
      <c r="F142" s="179"/>
      <c r="G142" s="179"/>
      <c r="H142" s="179"/>
      <c r="I142" s="179"/>
      <c r="J142" s="179"/>
      <c r="K142" s="179"/>
    </row>
    <row r="143" spans="1:11" ht="21.75" customHeight="1">
      <c r="A143" s="95"/>
      <c r="B143" s="207" t="s">
        <v>342</v>
      </c>
      <c r="D143" s="33"/>
      <c r="E143" s="33"/>
      <c r="F143" s="33"/>
      <c r="G143" s="33"/>
      <c r="H143" s="33"/>
      <c r="I143" s="33"/>
    </row>
    <row r="144" spans="1:11" ht="21.75" customHeight="1">
      <c r="A144" s="95"/>
      <c r="B144" s="33" t="s">
        <v>374</v>
      </c>
      <c r="D144" s="33"/>
      <c r="E144" s="33"/>
      <c r="F144" s="33"/>
      <c r="G144" s="33"/>
      <c r="H144" s="33"/>
      <c r="I144" s="33"/>
    </row>
    <row r="145" spans="2:2" ht="21.75" customHeight="1">
      <c r="B145" s="95" t="s">
        <v>343</v>
      </c>
    </row>
  </sheetData>
  <mergeCells count="34">
    <mergeCell ref="E5:G5"/>
    <mergeCell ref="I5:K5"/>
    <mergeCell ref="E6:G6"/>
    <mergeCell ref="I6:K6"/>
    <mergeCell ref="E7:G7"/>
    <mergeCell ref="I7:K7"/>
    <mergeCell ref="E84:G84"/>
    <mergeCell ref="I84:K84"/>
    <mergeCell ref="E8:G8"/>
    <mergeCell ref="I8:K8"/>
    <mergeCell ref="A10:D10"/>
    <mergeCell ref="E43:G43"/>
    <mergeCell ref="I43:K43"/>
    <mergeCell ref="E44:G44"/>
    <mergeCell ref="I44:K44"/>
    <mergeCell ref="E45:G45"/>
    <mergeCell ref="I45:K45"/>
    <mergeCell ref="E46:G46"/>
    <mergeCell ref="I46:K46"/>
    <mergeCell ref="A48:E48"/>
    <mergeCell ref="E85:G85"/>
    <mergeCell ref="I85:K85"/>
    <mergeCell ref="E86:G86"/>
    <mergeCell ref="I86:K86"/>
    <mergeCell ref="E87:G87"/>
    <mergeCell ref="I87:K87"/>
    <mergeCell ref="E129:G129"/>
    <mergeCell ref="I129:K129"/>
    <mergeCell ref="E126:G126"/>
    <mergeCell ref="I126:K126"/>
    <mergeCell ref="E127:G127"/>
    <mergeCell ref="I127:K127"/>
    <mergeCell ref="E128:G128"/>
    <mergeCell ref="I128:K128"/>
  </mergeCells>
  <pageMargins left="0.8" right="0.8" top="0.48" bottom="0.5" header="0.5" footer="0.5"/>
  <pageSetup paperSize="9" scale="79" firstPageNumber="16" fitToHeight="0" orientation="portrait" useFirstPageNumber="1" r:id="rId1"/>
  <headerFooter>
    <oddFooter>&amp;L 
  The accompanying notes form an integral part of the interim financial statements.
&amp;C&amp;P</oddFooter>
  </headerFooter>
  <rowBreaks count="3" manualBreakCount="3">
    <brk id="38" max="10" man="1"/>
    <brk id="79" max="10" man="1"/>
    <brk id="1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BS 2-5</vt:lpstr>
      <vt:lpstr>PL 6-11</vt:lpstr>
      <vt:lpstr>CH12</vt:lpstr>
      <vt:lpstr>CH13</vt:lpstr>
      <vt:lpstr>CH14</vt:lpstr>
      <vt:lpstr>CH15</vt:lpstr>
      <vt:lpstr>CF 16-19</vt:lpstr>
      <vt:lpstr>'CF 16-19'!Print_Area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2024-05-13T07:19:14Z</dcterms:created>
  <dcterms:modified xsi:type="dcterms:W3CDTF">2024-11-14T04:18:48Z</dcterms:modified>
  <cp:category/>
  <cp:contentStatus/>
</cp:coreProperties>
</file>