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70" tabRatio="652" activeTab="1"/>
  </bookViews>
  <sheets>
    <sheet name="BS 2-5" sheetId="1" r:id="rId1"/>
    <sheet name="PL 6-9" sheetId="2" r:id="rId2"/>
    <sheet name="SH10" sheetId="3" r:id="rId3"/>
    <sheet name="SH11" sheetId="4" r:id="rId4"/>
    <sheet name="SH12" sheetId="5" r:id="rId5"/>
    <sheet name="SH13" sheetId="6" r:id="rId6"/>
    <sheet name="CF 14-17" sheetId="7" r:id="rId7"/>
    <sheet name="PL" sheetId="8" state="hidden" r:id="rId8"/>
  </sheets>
  <definedNames>
    <definedName name="_xlnm.Print_Area" localSheetId="0">'BS 2-5'!$A$1:$I$131</definedName>
    <definedName name="_xlnm.Print_Area" localSheetId="6">'CF 14-17'!$A$1:$K$158</definedName>
    <definedName name="_xlnm.Print_Area" localSheetId="7">'PL'!$A$1:$K$85</definedName>
    <definedName name="_xlnm.Print_Area" localSheetId="2">'SH10'!$A$1:$AI$41</definedName>
    <definedName name="_xlnm.Print_Area" localSheetId="3">'SH11'!$A$1:$AI$45</definedName>
    <definedName name="_xlnm.Print_Area" localSheetId="4">'SH12'!$A$1:$V$29</definedName>
    <definedName name="_xlnm.Print_Area" localSheetId="5">'SH13'!$A$1:$V$30</definedName>
    <definedName name="Title2nd" localSheetId="6">'CF 14-17'!#REF!</definedName>
    <definedName name="Title2nd" localSheetId="7">'PL'!#REF!</definedName>
    <definedName name="Title2nd" localSheetId="1">'PL 6-9'!#REF!</definedName>
  </definedNames>
  <calcPr fullCalcOnLoad="1"/>
</workbook>
</file>

<file path=xl/sharedStrings.xml><?xml version="1.0" encoding="utf-8"?>
<sst xmlns="http://schemas.openxmlformats.org/spreadsheetml/2006/main" count="930" uniqueCount="391">
  <si>
    <t>Consolidated</t>
  </si>
  <si>
    <t>Cash and cash equivalents</t>
  </si>
  <si>
    <t>Inventories</t>
  </si>
  <si>
    <t>Other current assets</t>
  </si>
  <si>
    <t>Other non-current assets</t>
  </si>
  <si>
    <t xml:space="preserve">Other current liabilities </t>
  </si>
  <si>
    <t>Accounts payable - trade and others</t>
  </si>
  <si>
    <t>financial statements</t>
  </si>
  <si>
    <t>Revaluation</t>
  </si>
  <si>
    <t xml:space="preserve">Total </t>
  </si>
  <si>
    <t>Other current liabilities</t>
  </si>
  <si>
    <t>Total current assets</t>
  </si>
  <si>
    <t>Total non-current assets</t>
  </si>
  <si>
    <t>Total current liabilities</t>
  </si>
  <si>
    <t>Total liabilities</t>
  </si>
  <si>
    <t>Current assets</t>
  </si>
  <si>
    <t>Non-current assets</t>
  </si>
  <si>
    <t>Total assets</t>
  </si>
  <si>
    <t>Assets</t>
  </si>
  <si>
    <t>Current liabilities</t>
  </si>
  <si>
    <t>Non-current liabilities</t>
  </si>
  <si>
    <t>Cash flows from financing activities</t>
  </si>
  <si>
    <t>Expenses</t>
  </si>
  <si>
    <t>Long-term loans to subsidiaries</t>
  </si>
  <si>
    <t>Total expenses</t>
  </si>
  <si>
    <t>Interest income</t>
  </si>
  <si>
    <t>Cash flows from operating activities</t>
  </si>
  <si>
    <t>Charoen Pokphand Foods Public Company Limited</t>
  </si>
  <si>
    <t>and its Subsidiaries</t>
  </si>
  <si>
    <t xml:space="preserve">Charoen Pokphand Foods Public Company Limited </t>
  </si>
  <si>
    <t xml:space="preserve">and its Subsidiaries </t>
  </si>
  <si>
    <t>Total non-current liabilities</t>
  </si>
  <si>
    <t>Retained earnings</t>
  </si>
  <si>
    <t>Legal</t>
  </si>
  <si>
    <t>Unappropriated</t>
  </si>
  <si>
    <t>31 December</t>
  </si>
  <si>
    <t>Income tax paid</t>
  </si>
  <si>
    <t>Other income</t>
  </si>
  <si>
    <t>reserve</t>
  </si>
  <si>
    <t>Separate</t>
  </si>
  <si>
    <t>Note</t>
  </si>
  <si>
    <t>Short-term loans to subsidiaries</t>
  </si>
  <si>
    <t xml:space="preserve">Share capital </t>
  </si>
  <si>
    <t xml:space="preserve">      Legal reserve</t>
  </si>
  <si>
    <t>equity</t>
  </si>
  <si>
    <t>share capital</t>
  </si>
  <si>
    <t>Consolidated financial statements</t>
  </si>
  <si>
    <t>Separate financial statements</t>
  </si>
  <si>
    <t>Property, plant and equipment</t>
  </si>
  <si>
    <t xml:space="preserve">   Authorised share capital </t>
  </si>
  <si>
    <t xml:space="preserve">Revenue from sale of goods </t>
  </si>
  <si>
    <t>Issued and</t>
  </si>
  <si>
    <t>Provisions and others</t>
  </si>
  <si>
    <t xml:space="preserve">   Appropriated</t>
  </si>
  <si>
    <t>Interest received</t>
  </si>
  <si>
    <t xml:space="preserve">   from financial institutions</t>
  </si>
  <si>
    <t>Accrued expenses</t>
  </si>
  <si>
    <t xml:space="preserve">   Unappropriated</t>
  </si>
  <si>
    <t>Cost of sale of goods</t>
  </si>
  <si>
    <t>Accounts receivable - trade and others</t>
  </si>
  <si>
    <t xml:space="preserve"> </t>
  </si>
  <si>
    <t xml:space="preserve">Profit for the period </t>
  </si>
  <si>
    <t>Profit for the period</t>
  </si>
  <si>
    <t xml:space="preserve">   Equity holders of the Company</t>
  </si>
  <si>
    <t>Treasury</t>
  </si>
  <si>
    <t>shares</t>
  </si>
  <si>
    <t>interests</t>
  </si>
  <si>
    <t xml:space="preserve">   Treasury shares</t>
  </si>
  <si>
    <t>Selling expenses</t>
  </si>
  <si>
    <t>Administrative expenses</t>
  </si>
  <si>
    <t>Finance costs</t>
  </si>
  <si>
    <t>differences</t>
  </si>
  <si>
    <t>Investments in subsidiaries</t>
  </si>
  <si>
    <t xml:space="preserve">Investments in associates </t>
  </si>
  <si>
    <t>Investments in related companies</t>
  </si>
  <si>
    <t>Currency translation differences</t>
  </si>
  <si>
    <t>on assets</t>
  </si>
  <si>
    <t xml:space="preserve">Deferred tax assets </t>
  </si>
  <si>
    <t xml:space="preserve">Deferred tax liabilities </t>
  </si>
  <si>
    <t>Interest paid</t>
  </si>
  <si>
    <t>Cash flows from investing activities</t>
  </si>
  <si>
    <t>earnings</t>
  </si>
  <si>
    <t>retained</t>
  </si>
  <si>
    <t xml:space="preserve">Restricted deposits at financial </t>
  </si>
  <si>
    <t xml:space="preserve">   institutions</t>
  </si>
  <si>
    <t xml:space="preserve">Short-term borrowings from </t>
  </si>
  <si>
    <t xml:space="preserve">Proceeds from long-term borrowings </t>
  </si>
  <si>
    <t xml:space="preserve">Repayment of long-term borrowings </t>
  </si>
  <si>
    <t xml:space="preserve">   from financial institutions </t>
  </si>
  <si>
    <t>Profit for the period attributable to:</t>
  </si>
  <si>
    <t>Advance payments for purchase</t>
  </si>
  <si>
    <t xml:space="preserve">   of goods</t>
  </si>
  <si>
    <t>Prepaid expenses</t>
  </si>
  <si>
    <t xml:space="preserve">Depreciation </t>
  </si>
  <si>
    <t>Amortisation</t>
  </si>
  <si>
    <t>-</t>
  </si>
  <si>
    <t>Dividends received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</si>
  <si>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</si>
  <si>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t>ordinary</t>
  </si>
  <si>
    <t>Assets (Continued)</t>
  </si>
  <si>
    <t>Proceeds from issue of debentures</t>
  </si>
  <si>
    <t>Statements of financial position</t>
  </si>
  <si>
    <t>31 March</t>
  </si>
  <si>
    <t>(Unit: Thousand Baht)</t>
  </si>
  <si>
    <t>Other components of equity</t>
  </si>
  <si>
    <t xml:space="preserve"> components</t>
  </si>
  <si>
    <t>Total other</t>
  </si>
  <si>
    <t>Non-</t>
  </si>
  <si>
    <t xml:space="preserve">controlling </t>
  </si>
  <si>
    <t>Non-controlling interests</t>
  </si>
  <si>
    <t>Goodwill</t>
  </si>
  <si>
    <t xml:space="preserve">   Non-controlling interests</t>
  </si>
  <si>
    <t xml:space="preserve">Other comprehensive income </t>
  </si>
  <si>
    <t xml:space="preserve">Other comprehensive income  </t>
  </si>
  <si>
    <t xml:space="preserve">Total comprehensive income </t>
  </si>
  <si>
    <t xml:space="preserve">   for the period</t>
  </si>
  <si>
    <t xml:space="preserve">   attributable to:</t>
  </si>
  <si>
    <t xml:space="preserve">   recorded directly in equity</t>
  </si>
  <si>
    <t>Comprehensive income</t>
  </si>
  <si>
    <t xml:space="preserve">   Profit</t>
  </si>
  <si>
    <t xml:space="preserve">   Other comprehensive income</t>
  </si>
  <si>
    <t>Total comprehensive income</t>
  </si>
  <si>
    <t>Total income</t>
  </si>
  <si>
    <t>Income</t>
  </si>
  <si>
    <t xml:space="preserve">Profit before income tax </t>
  </si>
  <si>
    <t>Other intangible assets</t>
  </si>
  <si>
    <t>Gain on sale of investments</t>
  </si>
  <si>
    <t>Investment properties</t>
  </si>
  <si>
    <t xml:space="preserve">   expense (income)</t>
  </si>
  <si>
    <t>Income tax expense (income)</t>
  </si>
  <si>
    <t xml:space="preserve">Cash flows from operating activities </t>
  </si>
  <si>
    <t xml:space="preserve">   (Continued)</t>
  </si>
  <si>
    <t>Dividend income</t>
  </si>
  <si>
    <t>Non-current biological assets</t>
  </si>
  <si>
    <t>Current biological assets</t>
  </si>
  <si>
    <t>Investments in other companies</t>
  </si>
  <si>
    <t xml:space="preserve">Other </t>
  </si>
  <si>
    <t xml:space="preserve">   Changes in ownership interests</t>
  </si>
  <si>
    <t>Other comprehensive income before</t>
  </si>
  <si>
    <t>premium</t>
  </si>
  <si>
    <t>Bills of exchange</t>
  </si>
  <si>
    <t xml:space="preserve">   of biological assets</t>
  </si>
  <si>
    <t>Current and non-current biological assets</t>
  </si>
  <si>
    <t>Share of profit of associates and</t>
  </si>
  <si>
    <t>Accrued dividend income</t>
  </si>
  <si>
    <t>Surplus on common control transactions</t>
  </si>
  <si>
    <t>Surplus on</t>
  </si>
  <si>
    <t>common control</t>
  </si>
  <si>
    <t>transactions</t>
  </si>
  <si>
    <t>Statements of income (Unaudited)</t>
  </si>
  <si>
    <t>Statements of comprehensive income (Unaudited)</t>
  </si>
  <si>
    <t>Three-month period ended</t>
  </si>
  <si>
    <t>Gains on sale of investments</t>
  </si>
  <si>
    <t xml:space="preserve">Losses on changes in fair value </t>
  </si>
  <si>
    <t>Net foreign exchange losses</t>
  </si>
  <si>
    <t xml:space="preserve"> in subsidiaries</t>
  </si>
  <si>
    <t>Comprehensive income for the period</t>
  </si>
  <si>
    <t>Surplus from</t>
  </si>
  <si>
    <t>1.</t>
  </si>
  <si>
    <t>These consisted of:</t>
  </si>
  <si>
    <t>Net</t>
  </si>
  <si>
    <t>2.</t>
  </si>
  <si>
    <t>Current investments</t>
  </si>
  <si>
    <t xml:space="preserve">   investments</t>
  </si>
  <si>
    <t>Fair value changes on available-for-sale</t>
  </si>
  <si>
    <t>2015</t>
  </si>
  <si>
    <t xml:space="preserve">   in subsidiaries and associates</t>
  </si>
  <si>
    <t>and associates</t>
  </si>
  <si>
    <t>7, 8</t>
  </si>
  <si>
    <t>Items that will never be reclassified</t>
  </si>
  <si>
    <t xml:space="preserve">Items that are or may be reclassified </t>
  </si>
  <si>
    <t xml:space="preserve">   joint ventures</t>
  </si>
  <si>
    <t>Revaluation differences on assets</t>
  </si>
  <si>
    <t>5, 7</t>
  </si>
  <si>
    <t xml:space="preserve">Net change in fair value of available-for-sale </t>
  </si>
  <si>
    <t xml:space="preserve">   investment transferred to profit or loss</t>
  </si>
  <si>
    <t xml:space="preserve">   income tax </t>
  </si>
  <si>
    <t>Income tax of other comprehensive income</t>
  </si>
  <si>
    <t xml:space="preserve">   subsequently to profit or loss</t>
  </si>
  <si>
    <t xml:space="preserve">   for the period, net </t>
  </si>
  <si>
    <t>Investments in joint ventures</t>
  </si>
  <si>
    <t>2016</t>
  </si>
  <si>
    <t>(Unaudited)</t>
  </si>
  <si>
    <t xml:space="preserve">   joint ventures </t>
  </si>
  <si>
    <t>Net foreign exchange gains</t>
  </si>
  <si>
    <t>Defined benefit plan actuarial losses</t>
  </si>
  <si>
    <t>Statements of cash flows (Unaudited)</t>
  </si>
  <si>
    <t>Statements of changes in equity (Unaudited)</t>
  </si>
  <si>
    <t xml:space="preserve">   interests</t>
  </si>
  <si>
    <t>Depreciation of biological assets</t>
  </si>
  <si>
    <t xml:space="preserve">Leasehold rights </t>
  </si>
  <si>
    <t>8, 9</t>
  </si>
  <si>
    <t xml:space="preserve">Subordinated perpetual debentures </t>
  </si>
  <si>
    <t>Subordinated</t>
  </si>
  <si>
    <t xml:space="preserve"> perpetual</t>
  </si>
  <si>
    <t xml:space="preserve"> debentures </t>
  </si>
  <si>
    <t xml:space="preserve">   cash receipts (payments)</t>
  </si>
  <si>
    <t>Proceeds from sale of investments</t>
  </si>
  <si>
    <t>Distribution costs</t>
  </si>
  <si>
    <t>Other comprehensive income (expense)</t>
  </si>
  <si>
    <t>Long-term borrowings</t>
  </si>
  <si>
    <t>Share premium</t>
  </si>
  <si>
    <t xml:space="preserve">   Share premium on ordinary shares</t>
  </si>
  <si>
    <t>Share premium on</t>
  </si>
  <si>
    <t>held as</t>
  </si>
  <si>
    <t xml:space="preserve">Adjustments to reconcile profit to </t>
  </si>
  <si>
    <t>Unrealised (gains) losses on exchange rates</t>
  </si>
  <si>
    <t>Payment by a lessee for reduction of the</t>
  </si>
  <si>
    <t xml:space="preserve">   outstanding liability relating to a finance lease</t>
  </si>
  <si>
    <t>Surplus from change in shareholders’ equity</t>
  </si>
  <si>
    <t>Other components of shareholders’ equity</t>
  </si>
  <si>
    <t>Total shareholders’ equity</t>
  </si>
  <si>
    <t>Total liabilities and shareholders’ equity</t>
  </si>
  <si>
    <t>shareholders’</t>
  </si>
  <si>
    <t xml:space="preserve">Proceeds from sale of property, plant and </t>
  </si>
  <si>
    <t xml:space="preserve">   equipment and investment properties</t>
  </si>
  <si>
    <t xml:space="preserve">Effect of exchange rate changes on </t>
  </si>
  <si>
    <t xml:space="preserve">   cash and cash equivalents</t>
  </si>
  <si>
    <t>available for sale</t>
  </si>
  <si>
    <t xml:space="preserve">   Issued and paid-up share capital</t>
  </si>
  <si>
    <t>Foreign currency translation differences</t>
  </si>
  <si>
    <t xml:space="preserve">   Distributions to owners </t>
  </si>
  <si>
    <t xml:space="preserve">   Total distributions to owners </t>
  </si>
  <si>
    <t xml:space="preserve"> equity</t>
  </si>
  <si>
    <t xml:space="preserve">   dividends paid to subsidiaries (for </t>
  </si>
  <si>
    <t>Proceeds from issue of new ordinary shares</t>
  </si>
  <si>
    <t xml:space="preserve">Total transactions with owners, </t>
  </si>
  <si>
    <t>Bank overdrafts</t>
  </si>
  <si>
    <t>change in</t>
  </si>
  <si>
    <t xml:space="preserve"> shareholders’ equity</t>
  </si>
  <si>
    <t>Total</t>
  </si>
  <si>
    <t>Foreign</t>
  </si>
  <si>
    <t>currency</t>
  </si>
  <si>
    <t>Shareholders’ equity</t>
  </si>
  <si>
    <t xml:space="preserve">    available for sale</t>
  </si>
  <si>
    <t>the Company</t>
  </si>
  <si>
    <t>equity holders of</t>
  </si>
  <si>
    <t>Liabilities and shareholders’ equity</t>
  </si>
  <si>
    <t xml:space="preserve">Liabilities and shareholders’ equity </t>
  </si>
  <si>
    <t xml:space="preserve">Fair value change on investments held as </t>
  </si>
  <si>
    <t xml:space="preserve">Fair value change </t>
  </si>
  <si>
    <t xml:space="preserve">Total shareholders’ equity attributable </t>
  </si>
  <si>
    <t xml:space="preserve">   to equity holders of the Company</t>
  </si>
  <si>
    <t xml:space="preserve">Total shareholders’ </t>
  </si>
  <si>
    <t xml:space="preserve">equity attributable to </t>
  </si>
  <si>
    <t>Short-term loans to joint venture</t>
  </si>
  <si>
    <t>Investments held as available for sale</t>
  </si>
  <si>
    <t>Long-term loans to associate</t>
  </si>
  <si>
    <t xml:space="preserve">Bank overdrafts and short-term borrowings </t>
  </si>
  <si>
    <t xml:space="preserve">   from financial institutions  </t>
  </si>
  <si>
    <t>Current portion of long-term borrowings</t>
  </si>
  <si>
    <t>Income tax payable</t>
  </si>
  <si>
    <t>2018</t>
  </si>
  <si>
    <t xml:space="preserve">   Other premium </t>
  </si>
  <si>
    <t>Balance at 1 January 2018</t>
  </si>
  <si>
    <t>Payment of financial transaction costs</t>
  </si>
  <si>
    <t>Provisions for employee benefits</t>
  </si>
  <si>
    <t xml:space="preserve">   debentures - net of income tax</t>
  </si>
  <si>
    <t>30 June</t>
  </si>
  <si>
    <t>Six-month period ended</t>
  </si>
  <si>
    <t xml:space="preserve"> on investments</t>
  </si>
  <si>
    <t xml:space="preserve">equity attributable </t>
  </si>
  <si>
    <t>translation</t>
  </si>
  <si>
    <t xml:space="preserve"> of shareholders' </t>
  </si>
  <si>
    <t xml:space="preserve">to equity holders </t>
  </si>
  <si>
    <t>of the Company</t>
  </si>
  <si>
    <t>Transactions with owners,</t>
  </si>
  <si>
    <t xml:space="preserve">   Distributions to owners</t>
  </si>
  <si>
    <t xml:space="preserve">   Total distributions to owners</t>
  </si>
  <si>
    <t xml:space="preserve">      in subsidiaries and associates</t>
  </si>
  <si>
    <t xml:space="preserve">      without a change in control </t>
  </si>
  <si>
    <t xml:space="preserve">   Changes in interests in associates</t>
  </si>
  <si>
    <t xml:space="preserve">   Total changes in ownership interests </t>
  </si>
  <si>
    <t xml:space="preserve">        in subsidiaries and associates</t>
  </si>
  <si>
    <t>Total transactions with owners,</t>
  </si>
  <si>
    <t xml:space="preserve">      - Losses on remeasurements of defined</t>
  </si>
  <si>
    <t xml:space="preserve">            benefit plans </t>
  </si>
  <si>
    <r>
      <t xml:space="preserve">   </t>
    </r>
    <r>
      <rPr>
        <sz val="11"/>
        <rFont val="Times New Roman"/>
        <family val="1"/>
      </rPr>
      <t>Profit</t>
    </r>
  </si>
  <si>
    <t xml:space="preserve">ordinary </t>
  </si>
  <si>
    <t xml:space="preserve"> of shareholders’</t>
  </si>
  <si>
    <t xml:space="preserve">   Dividends paid</t>
  </si>
  <si>
    <t>perpetual</t>
  </si>
  <si>
    <t>debentures</t>
  </si>
  <si>
    <t xml:space="preserve">Gains on sale of investments </t>
  </si>
  <si>
    <t>Losses on sale and write-off of property,</t>
  </si>
  <si>
    <t xml:space="preserve">Employee benefits received (paid) </t>
  </si>
  <si>
    <t>Repayment of debentures</t>
  </si>
  <si>
    <t xml:space="preserve">Dividends paid to non-controlling </t>
  </si>
  <si>
    <t xml:space="preserve">   shares held in treasury)</t>
  </si>
  <si>
    <t>Balance at 30 June 2018</t>
  </si>
  <si>
    <t>Six-month period ended 30 June 2018</t>
  </si>
  <si>
    <t xml:space="preserve"> in joint venture</t>
  </si>
  <si>
    <t>in joint venture</t>
  </si>
  <si>
    <t>Reclassification of net change in fair value</t>
  </si>
  <si>
    <t>of investments held as available for sale</t>
  </si>
  <si>
    <t>to profit or loss</t>
  </si>
  <si>
    <t>Gains on remeasurements of defined</t>
  </si>
  <si>
    <t xml:space="preserve">Interest paid on subordinated perpetual </t>
  </si>
  <si>
    <t>Reclassification of currency translation</t>
  </si>
  <si>
    <t>differences on previously held interest</t>
  </si>
  <si>
    <t>to subsidiary to profit or loss</t>
  </si>
  <si>
    <t>Items that will not be reclassified</t>
  </si>
  <si>
    <t xml:space="preserve">    subsequently to profit or loss</t>
  </si>
  <si>
    <t xml:space="preserve">   information:</t>
  </si>
  <si>
    <t>Supplemental disclosures of cash flows</t>
  </si>
  <si>
    <t xml:space="preserve">Net increase (decrease) in cash and </t>
  </si>
  <si>
    <t xml:space="preserve">   exchange rates</t>
  </si>
  <si>
    <t xml:space="preserve">   cash equivalents, before effect of </t>
  </si>
  <si>
    <t xml:space="preserve">   cash equivalents</t>
  </si>
  <si>
    <t>Repayment of bills of exchange</t>
  </si>
  <si>
    <t xml:space="preserve">Proceeds from short-term borrowings </t>
  </si>
  <si>
    <t xml:space="preserve">      - Others</t>
  </si>
  <si>
    <t xml:space="preserve">Total items that will be reclassified </t>
  </si>
  <si>
    <t xml:space="preserve">Items that will not be reclassified </t>
  </si>
  <si>
    <t xml:space="preserve">Total items that will not be reclassified </t>
  </si>
  <si>
    <t xml:space="preserve">Items that will be reclassified </t>
  </si>
  <si>
    <t xml:space="preserve">in joint venture before status change </t>
  </si>
  <si>
    <t xml:space="preserve">   benefit plans</t>
  </si>
  <si>
    <t>paid-up</t>
  </si>
  <si>
    <t>Impairment loss on goodwill</t>
  </si>
  <si>
    <t>2019</t>
  </si>
  <si>
    <t>Six-month period ended 30 June 2019</t>
  </si>
  <si>
    <t>Balance at 30 June 2019</t>
  </si>
  <si>
    <t>Balance at 1 January 2019</t>
  </si>
  <si>
    <t>Non-current assets classified as held for sale</t>
  </si>
  <si>
    <t>Impairment losses on investments</t>
  </si>
  <si>
    <t>Income tax relating to items that will</t>
  </si>
  <si>
    <t xml:space="preserve">    not be reclassified subsequently to </t>
  </si>
  <si>
    <t xml:space="preserve">    profit or loss</t>
  </si>
  <si>
    <t xml:space="preserve">    for the period, net of income tax</t>
  </si>
  <si>
    <t>Total comprehensive income (expense)</t>
  </si>
  <si>
    <t xml:space="preserve">   New shares issued by subsidiaries</t>
  </si>
  <si>
    <t>Balance at 31 December 2018 - as reported</t>
  </si>
  <si>
    <t xml:space="preserve">   Impact of changes in accounting policies</t>
  </si>
  <si>
    <t xml:space="preserve">      (net of income tax)</t>
  </si>
  <si>
    <t>(Reversal of) bad and doubtful debts expenses</t>
  </si>
  <si>
    <t>(Reversal of) losses on inventory devaluation</t>
  </si>
  <si>
    <t xml:space="preserve">Gains on changes in fair value </t>
  </si>
  <si>
    <t xml:space="preserve">Gains on remeasurements of defined </t>
  </si>
  <si>
    <t xml:space="preserve">Income tax relating to items that will </t>
  </si>
  <si>
    <t xml:space="preserve">    be reclassified subsequently to</t>
  </si>
  <si>
    <t>Net cash provided by (used in) operating activities</t>
  </si>
  <si>
    <t>Proceeds from (payment for) short-term loans</t>
  </si>
  <si>
    <t xml:space="preserve">   to subsidiaries</t>
  </si>
  <si>
    <t xml:space="preserve">Proceeds from (payment for) short-term loans </t>
  </si>
  <si>
    <t xml:space="preserve">   to joint venture</t>
  </si>
  <si>
    <t xml:space="preserve">Payment for acquisition of current investments </t>
  </si>
  <si>
    <t xml:space="preserve">Proceeds from (payment for) long-term loans </t>
  </si>
  <si>
    <t xml:space="preserve">Payment for acquisition of property, plant and </t>
  </si>
  <si>
    <t>Payment for acquisition of other intangible assets</t>
  </si>
  <si>
    <t>Proceeds from sale of other intangible assets</t>
  </si>
  <si>
    <t>Payment for acquisition of leasehold rights</t>
  </si>
  <si>
    <t>Net cash provided by (used in) investing activities</t>
  </si>
  <si>
    <t xml:space="preserve">   borrowings from joint ventures</t>
  </si>
  <si>
    <t xml:space="preserve">   plant and equipment, assets held for sale  </t>
  </si>
  <si>
    <t xml:space="preserve">   and other intangible assets</t>
  </si>
  <si>
    <t xml:space="preserve">   plant and equipment </t>
  </si>
  <si>
    <t>Share of profit of associates and joint ventures</t>
  </si>
  <si>
    <t>Changes in operating assets and liabilities</t>
  </si>
  <si>
    <t xml:space="preserve">Dividends paid of the Company - net of </t>
  </si>
  <si>
    <t>Payment for acquisition of non-controlling</t>
  </si>
  <si>
    <t xml:space="preserve">interests </t>
  </si>
  <si>
    <t>Net cash provided by (used in) financing activities</t>
  </si>
  <si>
    <t>Cash and cash equivalents at 1 January</t>
  </si>
  <si>
    <t>Cash and cash equivalents at 30 June</t>
  </si>
  <si>
    <t xml:space="preserve">   Changes in interests in associate</t>
  </si>
  <si>
    <t xml:space="preserve">      in subsidiaries and associate</t>
  </si>
  <si>
    <t xml:space="preserve">           defined benefit plans</t>
  </si>
  <si>
    <t xml:space="preserve">   equipment </t>
  </si>
  <si>
    <t xml:space="preserve">Proceeds from (repayment of) short-term </t>
  </si>
  <si>
    <t xml:space="preserve">    be reclassified subsequently to </t>
  </si>
  <si>
    <t>Other comprehensive income expense</t>
  </si>
  <si>
    <t>Total comprehensive income expense</t>
  </si>
  <si>
    <t xml:space="preserve">   to associate</t>
  </si>
  <si>
    <t>Net payment for acquisition of subsidiaries</t>
  </si>
  <si>
    <t>As at  30 June  2019, the  Group  and  the Company  had  accrued  dividend  income  amounting  to  Baht  153  million  and  Baht</t>
  </si>
  <si>
    <r>
      <t>7,083  million, respectively</t>
    </r>
    <r>
      <rPr>
        <i/>
        <sz val="11"/>
        <rFont val="Times New Roman"/>
        <family val="1"/>
      </rPr>
      <t xml:space="preserve"> (2018: Baht 171 million and Baht 3,600 million, respectively).</t>
    </r>
  </si>
  <si>
    <t xml:space="preserve">   New shares issues by subsidiaries</t>
  </si>
  <si>
    <t xml:space="preserve">      Dividends paid </t>
  </si>
  <si>
    <t xml:space="preserve">      Distributions to owners </t>
  </si>
  <si>
    <t xml:space="preserve">   Acquisition of non-controlling interests </t>
  </si>
  <si>
    <t xml:space="preserve">Payment for acquisition of investments </t>
  </si>
  <si>
    <t>Proceeds from sale of leasehold rights</t>
  </si>
  <si>
    <t xml:space="preserve">   Liquidation of subsidiary</t>
  </si>
  <si>
    <t xml:space="preserve">      - Gains (losses) on remeasurement of </t>
  </si>
  <si>
    <t>Non-cash transaction</t>
  </si>
  <si>
    <t>Gains on changes in fair value of investment</t>
  </si>
  <si>
    <t xml:space="preserve">(Gain) loss on changes in fair value </t>
  </si>
  <si>
    <t xml:space="preserve">Loss from liquidation of subsidiary
 </t>
  </si>
  <si>
    <t xml:space="preserve">Reversal of impairment loss on  </t>
  </si>
  <si>
    <t>Impairment loss on investments in subsidiaries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</si>
</sst>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#,##0\ ;\(#,##0\)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_);_(@_)"/>
    <numFmt numFmtId="174" formatCode="_(* #,##0.00_);_(* \(#,##0.00\);_(* &quot;-&quot;_);_(@_)"/>
    <numFmt numFmtId="175" formatCode="_(* #,##0.000_);_(* \(#,##0.000\);_(* &quot;-&quot;_);_(@_)"/>
    <numFmt numFmtId="176" formatCode="_(* #,##0.0000_);_(* \(#,##0.0000\);_(* &quot;-&quot;_);_(@_)"/>
    <numFmt numFmtId="177" formatCode="_(* #,##0.00000_);_(* \(#,##0.00000\);_(* &quot;-&quot;_);_(@_)"/>
    <numFmt numFmtId="178" formatCode="_(* #,##0.000000_);_(* \(#,##0.000000\);_(* &quot;-&quot;_);_(@_)"/>
    <numFmt numFmtId="179" formatCode="_(* #,##0.0000000_);_(* \(#,##0.0000000\);_(* &quot;-&quot;_);_(@_)"/>
    <numFmt numFmtId="180" formatCode="_(* #,##0.00000000_);_(* \(#,##0.00000000\);_(* &quot;-&quot;_);_(@_)"/>
    <numFmt numFmtId="181" formatCode="_(* #,##0.000000000_);_(* \(#,##0.000000000\);_(* &quot;-&quot;_);_(@_)"/>
    <numFmt numFmtId="182" formatCode="_(* #,##0.0000000000_);_(* \(#,##0.0000000000\);_(* &quot;-&quot;_);_(@_)"/>
    <numFmt numFmtId="183" formatCode="_(* #,##0.00000000000_);_(* \(#,##0.00000000000\);_(* &quot;-&quot;_);_(@_)"/>
    <numFmt numFmtId="184" formatCode="_(* #,##0.000000000000_);_(* \(#,##0.000000000000\);_(* &quot;-&quot;_);_(@_)"/>
    <numFmt numFmtId="185" formatCode="_(* #,##0.0000000000000_);_(* \(#,##0.0000000000000\);_(* &quot;-&quot;_);_(@_)"/>
    <numFmt numFmtId="186" formatCode="_(* #,##0.00000000000000_);_(* \(#,##0.00000000000000\);_(* &quot;-&quot;_);_(@_)"/>
    <numFmt numFmtId="187" formatCode="_(* #,##0.000000000000000_);_(* \(#,##0.000000000000000\);_(* &quot;-&quot;_);_(@_)"/>
    <numFmt numFmtId="188" formatCode="_(* #,##0.0000000000000000_);_(* \(#,##0.0000000000000000\);_(* &quot;-&quot;_);_(@_)"/>
    <numFmt numFmtId="189" formatCode="_(* #,##0.00000000000000000_);_(* \(#,##0.00000000000000000\);_(* &quot;-&quot;_);_(@_)"/>
    <numFmt numFmtId="190" formatCode="_(* #,##0.000000000000000000_);_(* \(#,##0.000000000000000000\);_(* &quot;-&quot;_);_(@_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#,##0.00\ ;\(#,##0.00\)"/>
    <numFmt numFmtId="194" formatCode="[$-409]dddd\,\ mmmm\ dd\,\ yyyy"/>
    <numFmt numFmtId="195" formatCode="[$-409]h:mm:ss\ AM/PM"/>
    <numFmt numFmtId="196" formatCode="[$-D00041E]0"/>
    <numFmt numFmtId="197" formatCode="[$-409]dddd\,\ mmmm\ d\,\ yyyy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60"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Angsana New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9"/>
      <name val="Arial"/>
      <family val="2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quotePrefix="1">
      <alignment horizontal="right"/>
    </xf>
    <xf numFmtId="37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/>
    </xf>
    <xf numFmtId="41" fontId="3" fillId="0" borderId="11" xfId="0" applyNumberFormat="1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9" fontId="3" fillId="0" borderId="0" xfId="42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/>
    </xf>
    <xf numFmtId="43" fontId="0" fillId="0" borderId="10" xfId="42" applyFont="1" applyFill="1" applyBorder="1" applyAlignment="1">
      <alignment horizontal="right"/>
    </xf>
    <xf numFmtId="169" fontId="0" fillId="0" borderId="10" xfId="42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3" fillId="0" borderId="0" xfId="42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1" fontId="3" fillId="0" borderId="13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37" fontId="0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9" fontId="0" fillId="0" borderId="0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1" fontId="3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 quotePrefix="1">
      <alignment horizontal="center"/>
    </xf>
    <xf numFmtId="49" fontId="0" fillId="0" borderId="0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4" fillId="0" borderId="0" xfId="59" applyFont="1" applyFill="1" applyAlignment="1">
      <alignment/>
      <protection/>
    </xf>
    <xf numFmtId="41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69" fontId="0" fillId="0" borderId="0" xfId="42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/>
    </xf>
    <xf numFmtId="169" fontId="14" fillId="0" borderId="0" xfId="42" applyNumberFormat="1" applyFont="1" applyFill="1" applyAlignment="1">
      <alignment/>
    </xf>
    <xf numFmtId="0" fontId="3" fillId="0" borderId="0" xfId="59" applyFont="1" applyFill="1" applyAlignment="1">
      <alignment horizontal="left"/>
      <protection/>
    </xf>
    <xf numFmtId="0" fontId="0" fillId="0" borderId="0" xfId="59" applyFont="1" applyFill="1" applyAlignment="1">
      <alignment/>
      <protection/>
    </xf>
    <xf numFmtId="169" fontId="6" fillId="0" borderId="0" xfId="42" applyNumberFormat="1" applyFont="1" applyFill="1" applyAlignment="1">
      <alignment/>
    </xf>
    <xf numFmtId="0" fontId="0" fillId="0" borderId="0" xfId="59" applyFont="1" applyFill="1" applyAlignment="1">
      <alignment horizontal="left"/>
      <protection/>
    </xf>
    <xf numFmtId="0" fontId="0" fillId="0" borderId="0" xfId="59" applyFont="1" applyFill="1" applyAlignment="1">
      <alignment horizontal="center"/>
      <protection/>
    </xf>
    <xf numFmtId="0" fontId="14" fillId="0" borderId="0" xfId="59" applyFont="1" applyFill="1" applyAlignment="1">
      <alignment horizontal="left"/>
      <protection/>
    </xf>
    <xf numFmtId="169" fontId="0" fillId="0" borderId="0" xfId="42" applyNumberFormat="1" applyFont="1" applyFill="1" applyBorder="1" applyAlignment="1">
      <alignment horizontal="center"/>
    </xf>
    <xf numFmtId="0" fontId="6" fillId="0" borderId="0" xfId="59" applyFont="1" applyFill="1" applyAlignment="1">
      <alignment horizontal="center"/>
      <protection/>
    </xf>
    <xf numFmtId="49" fontId="0" fillId="0" borderId="0" xfId="59" applyNumberFormat="1" applyFont="1" applyFill="1" applyAlignment="1">
      <alignment horizontal="left"/>
      <protection/>
    </xf>
    <xf numFmtId="0" fontId="16" fillId="0" borderId="0" xfId="59" applyFont="1" applyFill="1" applyAlignment="1">
      <alignment horizontal="center"/>
      <protection/>
    </xf>
    <xf numFmtId="49" fontId="0" fillId="0" borderId="0" xfId="59" applyNumberFormat="1" applyFont="1" applyFill="1" applyBorder="1" applyAlignment="1">
      <alignment horizontal="left"/>
      <protection/>
    </xf>
    <xf numFmtId="0" fontId="18" fillId="0" borderId="0" xfId="59" applyFont="1" applyFill="1" applyAlignment="1">
      <alignment horizontal="left"/>
      <protection/>
    </xf>
    <xf numFmtId="0" fontId="19" fillId="0" borderId="0" xfId="59" applyFont="1" applyFill="1" applyAlignment="1">
      <alignment horizontal="left"/>
      <protection/>
    </xf>
    <xf numFmtId="0" fontId="20" fillId="0" borderId="0" xfId="59" applyFont="1" applyFill="1" applyAlignment="1">
      <alignment horizontal="left"/>
      <protection/>
    </xf>
    <xf numFmtId="169" fontId="3" fillId="0" borderId="0" xfId="42" applyNumberFormat="1" applyFont="1" applyFill="1" applyAlignment="1">
      <alignment/>
    </xf>
    <xf numFmtId="169" fontId="15" fillId="0" borderId="0" xfId="42" applyNumberFormat="1" applyFont="1" applyFill="1" applyBorder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16" fillId="0" borderId="0" xfId="59" applyFont="1" applyFill="1" applyBorder="1" applyAlignment="1">
      <alignment horizontal="center"/>
      <protection/>
    </xf>
    <xf numFmtId="169" fontId="17" fillId="0" borderId="0" xfId="42" applyNumberFormat="1" applyFont="1" applyFill="1" applyBorder="1" applyAlignment="1">
      <alignment/>
    </xf>
    <xf numFmtId="0" fontId="14" fillId="0" borderId="0" xfId="59" applyFont="1" applyFill="1" applyBorder="1" applyAlignment="1">
      <alignment/>
      <protection/>
    </xf>
    <xf numFmtId="0" fontId="20" fillId="0" borderId="0" xfId="59" applyFont="1" applyFill="1" applyAlignment="1">
      <alignment/>
      <protection/>
    </xf>
    <xf numFmtId="169" fontId="0" fillId="0" borderId="0" xfId="42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 horizontal="center"/>
    </xf>
    <xf numFmtId="49" fontId="9" fillId="0" borderId="0" xfId="59" applyNumberFormat="1" applyFont="1" applyFill="1" applyAlignment="1">
      <alignment horizontal="left"/>
      <protection/>
    </xf>
    <xf numFmtId="0" fontId="0" fillId="0" borderId="0" xfId="42" applyNumberFormat="1" applyFont="1" applyFill="1" applyAlignment="1">
      <alignment horizontal="center"/>
    </xf>
    <xf numFmtId="0" fontId="0" fillId="0" borderId="0" xfId="42" applyNumberFormat="1" applyFont="1" applyFill="1" applyBorder="1" applyAlignment="1">
      <alignment horizontal="center"/>
    </xf>
    <xf numFmtId="49" fontId="7" fillId="0" borderId="0" xfId="59" applyNumberFormat="1" applyFont="1" applyFill="1" applyAlignment="1">
      <alignment horizontal="left"/>
      <protection/>
    </xf>
    <xf numFmtId="0" fontId="21" fillId="0" borderId="0" xfId="59" applyFont="1" applyFill="1" applyAlignment="1">
      <alignment horizontal="left"/>
      <protection/>
    </xf>
    <xf numFmtId="49" fontId="9" fillId="0" borderId="0" xfId="59" applyNumberFormat="1" applyFont="1" applyFill="1" applyBorder="1" applyAlignment="1">
      <alignment horizontal="left"/>
      <protection/>
    </xf>
    <xf numFmtId="0" fontId="6" fillId="0" borderId="0" xfId="59" applyFont="1" applyFill="1" applyBorder="1" applyAlignment="1">
      <alignment horizontal="center"/>
      <protection/>
    </xf>
    <xf numFmtId="168" fontId="0" fillId="0" borderId="0" xfId="0" applyNumberFormat="1" applyFill="1" applyAlignment="1">
      <alignment/>
    </xf>
    <xf numFmtId="41" fontId="15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1" fontId="5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11" fillId="0" borderId="0" xfId="0" applyNumberFormat="1" applyFont="1" applyFill="1" applyBorder="1" applyAlignment="1">
      <alignment/>
    </xf>
    <xf numFmtId="169" fontId="14" fillId="0" borderId="0" xfId="42" applyNumberFormat="1" applyFont="1" applyFill="1" applyBorder="1" applyAlignment="1">
      <alignment/>
    </xf>
    <xf numFmtId="169" fontId="15" fillId="0" borderId="0" xfId="42" applyNumberFormat="1" applyFont="1" applyFill="1" applyBorder="1" applyAlignment="1">
      <alignment horizontal="right"/>
    </xf>
    <xf numFmtId="43" fontId="15" fillId="0" borderId="0" xfId="42" applyFont="1" applyFill="1" applyBorder="1" applyAlignment="1">
      <alignment horizontal="right"/>
    </xf>
    <xf numFmtId="0" fontId="15" fillId="0" borderId="0" xfId="59" applyFont="1" applyFill="1" applyBorder="1" applyAlignment="1">
      <alignment/>
      <protection/>
    </xf>
    <xf numFmtId="0" fontId="14" fillId="0" borderId="0" xfId="59" applyFont="1" applyFill="1" applyBorder="1" applyAlignment="1">
      <alignment horizontal="left"/>
      <protection/>
    </xf>
    <xf numFmtId="37" fontId="20" fillId="0" borderId="0" xfId="59" applyNumberFormat="1" applyFont="1" applyFill="1" applyBorder="1" applyAlignment="1">
      <alignment/>
      <protection/>
    </xf>
    <xf numFmtId="169" fontId="0" fillId="0" borderId="0" xfId="42" applyNumberFormat="1" applyFont="1" applyFill="1" applyAlignment="1">
      <alignment horizontal="right"/>
    </xf>
    <xf numFmtId="41" fontId="0" fillId="0" borderId="0" xfId="42" applyNumberFormat="1" applyFont="1" applyFill="1" applyAlignment="1">
      <alignment horizontal="right"/>
    </xf>
    <xf numFmtId="43" fontId="0" fillId="0" borderId="0" xfId="42" applyFont="1" applyFill="1" applyAlignment="1">
      <alignment horizontal="right"/>
    </xf>
    <xf numFmtId="168" fontId="0" fillId="0" borderId="0" xfId="59" applyNumberFormat="1" applyFont="1" applyFill="1" applyAlignment="1">
      <alignment/>
      <protection/>
    </xf>
    <xf numFmtId="43" fontId="0" fillId="0" borderId="0" xfId="42" applyFont="1" applyFill="1" applyAlignment="1">
      <alignment/>
    </xf>
    <xf numFmtId="169" fontId="3" fillId="0" borderId="13" xfId="42" applyNumberFormat="1" applyFont="1" applyFill="1" applyBorder="1" applyAlignment="1">
      <alignment/>
    </xf>
    <xf numFmtId="168" fontId="0" fillId="0" borderId="0" xfId="59" applyNumberFormat="1" applyFont="1" applyFill="1" applyBorder="1" applyAlignment="1">
      <alignment horizontal="right"/>
      <protection/>
    </xf>
    <xf numFmtId="169" fontId="3" fillId="0" borderId="12" xfId="42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 horizontal="right"/>
    </xf>
    <xf numFmtId="168" fontId="0" fillId="0" borderId="0" xfId="59" applyNumberFormat="1" applyFont="1" applyFill="1" applyBorder="1" applyAlignment="1">
      <alignment/>
      <protection/>
    </xf>
    <xf numFmtId="169" fontId="3" fillId="0" borderId="10" xfId="42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9" fontId="0" fillId="0" borderId="12" xfId="42" applyNumberFormat="1" applyFont="1" applyFill="1" applyBorder="1" applyAlignment="1">
      <alignment/>
    </xf>
    <xf numFmtId="168" fontId="0" fillId="0" borderId="10" xfId="59" applyNumberFormat="1" applyFont="1" applyFill="1" applyBorder="1" applyAlignment="1">
      <alignment/>
      <protection/>
    </xf>
    <xf numFmtId="0" fontId="7" fillId="0" borderId="0" xfId="59" applyFont="1" applyFill="1" applyAlignment="1">
      <alignment horizontal="center"/>
      <protection/>
    </xf>
    <xf numFmtId="169" fontId="0" fillId="0" borderId="10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 horizontal="right"/>
    </xf>
    <xf numFmtId="169" fontId="3" fillId="0" borderId="14" xfId="42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3" fillId="0" borderId="0" xfId="42" applyNumberFormat="1" applyFont="1" applyFill="1" applyBorder="1" applyAlignment="1">
      <alignment/>
    </xf>
    <xf numFmtId="169" fontId="6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41" fontId="14" fillId="0" borderId="0" xfId="45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/>
    </xf>
    <xf numFmtId="168" fontId="14" fillId="0" borderId="0" xfId="0" applyNumberFormat="1" applyFont="1" applyFill="1" applyBorder="1" applyAlignment="1">
      <alignment horizontal="left" vertical="center"/>
    </xf>
    <xf numFmtId="43" fontId="14" fillId="0" borderId="0" xfId="45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169" fontId="0" fillId="0" borderId="0" xfId="45" applyNumberFormat="1" applyFont="1" applyFill="1" applyBorder="1" applyAlignment="1">
      <alignment horizontal="right"/>
    </xf>
    <xf numFmtId="43" fontId="0" fillId="0" borderId="0" xfId="45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/>
    </xf>
    <xf numFmtId="168" fontId="0" fillId="0" borderId="0" xfId="0" applyNumberFormat="1" applyFont="1" applyFill="1" applyAlignment="1" quotePrefix="1">
      <alignment/>
    </xf>
    <xf numFmtId="168" fontId="0" fillId="0" borderId="10" xfId="0" applyNumberFormat="1" applyFont="1" applyFill="1" applyBorder="1" applyAlignment="1" quotePrefix="1">
      <alignment/>
    </xf>
    <xf numFmtId="43" fontId="24" fillId="0" borderId="0" xfId="45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inden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indent="1"/>
    </xf>
    <xf numFmtId="49" fontId="0" fillId="0" borderId="0" xfId="0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9" fontId="0" fillId="0" borderId="0" xfId="45" applyNumberFormat="1" applyFont="1" applyFill="1" applyAlignment="1">
      <alignment horizontal="right"/>
    </xf>
    <xf numFmtId="169" fontId="0" fillId="0" borderId="10" xfId="45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41" fontId="3" fillId="0" borderId="0" xfId="42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42" applyNumberFormat="1" applyFont="1" applyFill="1" applyAlignment="1">
      <alignment horizontal="right"/>
    </xf>
    <xf numFmtId="169" fontId="3" fillId="0" borderId="13" xfId="0" applyNumberFormat="1" applyFont="1" applyFill="1" applyBorder="1" applyAlignment="1">
      <alignment horizontal="right"/>
    </xf>
    <xf numFmtId="169" fontId="0" fillId="0" borderId="10" xfId="42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 horizontal="center"/>
    </xf>
    <xf numFmtId="169" fontId="3" fillId="0" borderId="0" xfId="45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/>
    </xf>
    <xf numFmtId="41" fontId="0" fillId="0" borderId="0" xfId="42" applyNumberFormat="1" applyFont="1" applyFill="1" applyBorder="1" applyAlignment="1">
      <alignment horizontal="right"/>
    </xf>
    <xf numFmtId="41" fontId="3" fillId="0" borderId="10" xfId="42" applyNumberFormat="1" applyFont="1" applyFill="1" applyBorder="1" applyAlignment="1">
      <alignment horizontal="right"/>
    </xf>
    <xf numFmtId="41" fontId="3" fillId="0" borderId="13" xfId="42" applyNumberFormat="1" applyFont="1" applyFill="1" applyBorder="1" applyAlignment="1">
      <alignment horizontal="right"/>
    </xf>
    <xf numFmtId="41" fontId="3" fillId="0" borderId="12" xfId="42" applyNumberFormat="1" applyFont="1" applyFill="1" applyBorder="1" applyAlignment="1">
      <alignment horizontal="right"/>
    </xf>
    <xf numFmtId="41" fontId="3" fillId="0" borderId="0" xfId="42" applyNumberFormat="1" applyFont="1" applyFill="1" applyBorder="1" applyAlignment="1">
      <alignment horizontal="right"/>
    </xf>
    <xf numFmtId="41" fontId="3" fillId="0" borderId="11" xfId="42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174" fontId="3" fillId="0" borderId="12" xfId="42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25" fillId="0" borderId="0" xfId="0" applyNumberFormat="1" applyFont="1" applyFill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indent="1"/>
    </xf>
    <xf numFmtId="41" fontId="0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justify"/>
    </xf>
    <xf numFmtId="0" fontId="3" fillId="0" borderId="1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169" fontId="3" fillId="0" borderId="0" xfId="42" applyNumberFormat="1" applyFont="1" applyFill="1" applyBorder="1" applyAlignment="1">
      <alignment horizontal="center"/>
    </xf>
    <xf numFmtId="169" fontId="3" fillId="0" borderId="10" xfId="42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0" fillId="0" borderId="14" xfId="0" applyNumberFormat="1" applyFont="1" applyFill="1" applyBorder="1" applyAlignment="1">
      <alignment horizontal="center" wrapText="1"/>
    </xf>
    <xf numFmtId="169" fontId="0" fillId="0" borderId="0" xfId="0" applyNumberFormat="1" applyFont="1" applyFill="1" applyBorder="1" applyAlignment="1" quotePrefix="1">
      <alignment horizontal="center" wrapText="1"/>
    </xf>
    <xf numFmtId="169" fontId="0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16" fontId="0" fillId="0" borderId="0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9.28125" style="86" customWidth="1"/>
    <col min="2" max="2" width="6.00390625" style="69" customWidth="1"/>
    <col min="3" max="3" width="14.140625" style="80" customWidth="1"/>
    <col min="4" max="4" width="1.1484375" style="80" customWidth="1"/>
    <col min="5" max="5" width="14.140625" style="80" customWidth="1"/>
    <col min="6" max="6" width="1.1484375" style="80" customWidth="1"/>
    <col min="7" max="7" width="14.140625" style="80" customWidth="1"/>
    <col min="8" max="8" width="1.1484375" style="80" customWidth="1"/>
    <col min="9" max="9" width="14.140625" style="80" customWidth="1"/>
    <col min="10" max="10" width="9.421875" style="69" bestFit="1" customWidth="1"/>
    <col min="11" max="16384" width="9.140625" style="69" customWidth="1"/>
  </cols>
  <sheetData>
    <row r="1" ht="20.25" customHeight="1">
      <c r="A1" s="35" t="s">
        <v>27</v>
      </c>
    </row>
    <row r="2" ht="20.25" customHeight="1">
      <c r="A2" s="35" t="s">
        <v>28</v>
      </c>
    </row>
    <row r="3" ht="20.25" customHeight="1">
      <c r="A3" s="37" t="s">
        <v>101</v>
      </c>
    </row>
    <row r="4" spans="1:11" s="82" customFormat="1" ht="20.25" customHeight="1">
      <c r="A4" s="81"/>
      <c r="C4" s="72"/>
      <c r="D4" s="72"/>
      <c r="E4" s="72"/>
      <c r="F4" s="72"/>
      <c r="G4" s="72"/>
      <c r="H4" s="83"/>
      <c r="I4" s="71" t="s">
        <v>103</v>
      </c>
      <c r="J4" s="185"/>
      <c r="K4" s="185"/>
    </row>
    <row r="5" spans="1:9" s="82" customFormat="1" ht="20.25" customHeight="1">
      <c r="A5" s="84"/>
      <c r="B5" s="85"/>
      <c r="C5" s="249" t="s">
        <v>0</v>
      </c>
      <c r="D5" s="249"/>
      <c r="E5" s="249"/>
      <c r="F5" s="103"/>
      <c r="G5" s="249" t="s">
        <v>39</v>
      </c>
      <c r="H5" s="249"/>
      <c r="I5" s="249"/>
    </row>
    <row r="6" spans="1:9" s="82" customFormat="1" ht="20.25" customHeight="1">
      <c r="A6" s="84"/>
      <c r="B6" s="85"/>
      <c r="C6" s="250" t="s">
        <v>7</v>
      </c>
      <c r="D6" s="250"/>
      <c r="E6" s="250"/>
      <c r="F6" s="103"/>
      <c r="G6" s="250" t="s">
        <v>7</v>
      </c>
      <c r="H6" s="250"/>
      <c r="I6" s="250"/>
    </row>
    <row r="7" spans="2:9" ht="20.25" customHeight="1">
      <c r="B7" s="85"/>
      <c r="C7" s="73" t="s">
        <v>258</v>
      </c>
      <c r="D7" s="24"/>
      <c r="E7" s="73" t="s">
        <v>35</v>
      </c>
      <c r="F7" s="87"/>
      <c r="G7" s="73" t="s">
        <v>258</v>
      </c>
      <c r="H7" s="24"/>
      <c r="I7" s="73" t="s">
        <v>35</v>
      </c>
    </row>
    <row r="8" spans="1:9" ht="20.25" customHeight="1">
      <c r="A8" s="109" t="s">
        <v>18</v>
      </c>
      <c r="B8" s="110" t="s">
        <v>40</v>
      </c>
      <c r="C8" s="73" t="s">
        <v>320</v>
      </c>
      <c r="D8" s="24"/>
      <c r="E8" s="73" t="s">
        <v>252</v>
      </c>
      <c r="F8" s="106"/>
      <c r="G8" s="73" t="s">
        <v>320</v>
      </c>
      <c r="H8" s="24"/>
      <c r="I8" s="73" t="s">
        <v>252</v>
      </c>
    </row>
    <row r="9" spans="1:9" ht="20.25" customHeight="1">
      <c r="A9" s="69"/>
      <c r="C9" s="74" t="s">
        <v>182</v>
      </c>
      <c r="D9" s="24"/>
      <c r="E9" s="74"/>
      <c r="F9" s="69"/>
      <c r="G9" s="74" t="s">
        <v>182</v>
      </c>
      <c r="H9" s="24"/>
      <c r="I9" s="74"/>
    </row>
    <row r="10" spans="1:9" ht="10.5" customHeight="1">
      <c r="A10" s="104"/>
      <c r="B10" s="88"/>
      <c r="C10" s="106"/>
      <c r="D10" s="105"/>
      <c r="E10" s="106"/>
      <c r="F10" s="105"/>
      <c r="G10" s="106"/>
      <c r="H10" s="105"/>
      <c r="I10" s="106"/>
    </row>
    <row r="11" spans="1:9" ht="20.25" customHeight="1">
      <c r="A11" s="107" t="s">
        <v>15</v>
      </c>
      <c r="B11" s="88"/>
      <c r="C11" s="72"/>
      <c r="D11" s="72"/>
      <c r="E11" s="72"/>
      <c r="F11" s="72"/>
      <c r="G11" s="72"/>
      <c r="H11" s="72"/>
      <c r="I11" s="72"/>
    </row>
    <row r="12" spans="1:9" ht="20.25" customHeight="1">
      <c r="A12" s="89" t="s">
        <v>1</v>
      </c>
      <c r="B12" s="88"/>
      <c r="C12" s="127">
        <v>49683227</v>
      </c>
      <c r="D12" s="72"/>
      <c r="E12" s="127">
        <v>31478037</v>
      </c>
      <c r="F12" s="72"/>
      <c r="G12" s="127">
        <v>3786152</v>
      </c>
      <c r="H12" s="72"/>
      <c r="I12" s="127">
        <v>4405856</v>
      </c>
    </row>
    <row r="13" spans="1:9" ht="20.25" customHeight="1">
      <c r="A13" s="89" t="s">
        <v>162</v>
      </c>
      <c r="B13" s="88"/>
      <c r="C13" s="127">
        <v>2104102</v>
      </c>
      <c r="D13" s="72"/>
      <c r="E13" s="127">
        <v>1555490</v>
      </c>
      <c r="F13" s="72"/>
      <c r="G13" s="128">
        <v>0</v>
      </c>
      <c r="H13" s="72"/>
      <c r="I13" s="128">
        <v>0</v>
      </c>
    </row>
    <row r="14" spans="1:9" ht="20.25" customHeight="1">
      <c r="A14" s="91" t="s">
        <v>59</v>
      </c>
      <c r="B14" s="88">
        <v>5</v>
      </c>
      <c r="C14" s="127">
        <v>37556151</v>
      </c>
      <c r="D14" s="72"/>
      <c r="E14" s="127">
        <v>40749353</v>
      </c>
      <c r="F14" s="72"/>
      <c r="G14" s="72">
        <v>2859108</v>
      </c>
      <c r="H14" s="72"/>
      <c r="I14" s="72">
        <v>3050636</v>
      </c>
    </row>
    <row r="15" spans="1:9" ht="20.25" customHeight="1">
      <c r="A15" s="2" t="s">
        <v>41</v>
      </c>
      <c r="B15" s="88">
        <v>4</v>
      </c>
      <c r="C15" s="128">
        <v>0</v>
      </c>
      <c r="D15" s="72"/>
      <c r="E15" s="128">
        <v>0</v>
      </c>
      <c r="F15" s="72"/>
      <c r="G15" s="72">
        <v>44776000</v>
      </c>
      <c r="H15" s="72"/>
      <c r="I15" s="72">
        <v>60622000</v>
      </c>
    </row>
    <row r="16" spans="1:9" ht="20.25" customHeight="1">
      <c r="A16" s="66" t="s">
        <v>245</v>
      </c>
      <c r="B16" s="88">
        <v>4</v>
      </c>
      <c r="C16" s="127">
        <v>27936</v>
      </c>
      <c r="D16" s="72"/>
      <c r="E16" s="127">
        <v>16624</v>
      </c>
      <c r="F16" s="72"/>
      <c r="G16" s="128">
        <v>0</v>
      </c>
      <c r="H16" s="72"/>
      <c r="I16" s="128">
        <v>0</v>
      </c>
    </row>
    <row r="17" spans="1:9" ht="20.25" customHeight="1">
      <c r="A17" s="23" t="s">
        <v>2</v>
      </c>
      <c r="B17" s="88"/>
      <c r="C17" s="128">
        <v>59121437</v>
      </c>
      <c r="D17" s="72"/>
      <c r="E17" s="128">
        <v>59631804</v>
      </c>
      <c r="F17" s="72"/>
      <c r="G17" s="72">
        <v>3100031</v>
      </c>
      <c r="H17" s="72"/>
      <c r="I17" s="72">
        <v>3660905</v>
      </c>
    </row>
    <row r="18" spans="1:9" ht="20.25" customHeight="1">
      <c r="A18" s="23" t="s">
        <v>134</v>
      </c>
      <c r="B18" s="88"/>
      <c r="C18" s="128">
        <v>35811516</v>
      </c>
      <c r="D18" s="130"/>
      <c r="E18" s="128">
        <v>34677589</v>
      </c>
      <c r="F18" s="130"/>
      <c r="G18" s="72">
        <v>1015835</v>
      </c>
      <c r="H18" s="130"/>
      <c r="I18" s="72">
        <v>847253</v>
      </c>
    </row>
    <row r="19" spans="1:8" ht="20.25" customHeight="1">
      <c r="A19" s="66" t="s">
        <v>90</v>
      </c>
      <c r="B19" s="88"/>
      <c r="D19" s="82"/>
      <c r="E19" s="72"/>
      <c r="F19" s="82"/>
      <c r="H19" s="82"/>
    </row>
    <row r="20" spans="1:9" ht="20.25" customHeight="1">
      <c r="A20" s="23" t="s">
        <v>91</v>
      </c>
      <c r="B20" s="88">
        <v>4</v>
      </c>
      <c r="C20" s="72">
        <v>10761460</v>
      </c>
      <c r="D20" s="72"/>
      <c r="E20" s="127">
        <v>8120183</v>
      </c>
      <c r="F20" s="72"/>
      <c r="G20" s="128">
        <v>0</v>
      </c>
      <c r="H20" s="72"/>
      <c r="I20" s="128">
        <v>0</v>
      </c>
    </row>
    <row r="21" spans="1:9" ht="20.25" customHeight="1">
      <c r="A21" s="2" t="s">
        <v>92</v>
      </c>
      <c r="B21" s="88"/>
      <c r="C21" s="127">
        <v>2336909</v>
      </c>
      <c r="D21" s="129"/>
      <c r="E21" s="127">
        <v>2155930</v>
      </c>
      <c r="F21" s="72"/>
      <c r="G21" s="128">
        <v>191650</v>
      </c>
      <c r="H21" s="72"/>
      <c r="I21" s="128">
        <v>181016</v>
      </c>
    </row>
    <row r="22" spans="1:9" ht="20.25" customHeight="1">
      <c r="A22" s="2" t="s">
        <v>144</v>
      </c>
      <c r="B22" s="88">
        <v>4</v>
      </c>
      <c r="C22" s="127">
        <v>152785</v>
      </c>
      <c r="D22" s="129"/>
      <c r="E22" s="128">
        <v>201159</v>
      </c>
      <c r="F22" s="72"/>
      <c r="G22" s="128">
        <v>7083237</v>
      </c>
      <c r="H22" s="72"/>
      <c r="I22" s="128">
        <v>3228208</v>
      </c>
    </row>
    <row r="23" spans="1:9" ht="20.25" customHeight="1">
      <c r="A23" s="2" t="s">
        <v>83</v>
      </c>
      <c r="B23" s="88"/>
      <c r="C23" s="128"/>
      <c r="D23" s="129"/>
      <c r="E23" s="72"/>
      <c r="F23" s="72"/>
      <c r="G23" s="128"/>
      <c r="H23" s="72"/>
      <c r="I23" s="128"/>
    </row>
    <row r="24" spans="1:9" ht="20.25" customHeight="1">
      <c r="A24" s="2" t="s">
        <v>84</v>
      </c>
      <c r="B24" s="88"/>
      <c r="C24" s="72">
        <v>759500</v>
      </c>
      <c r="D24" s="131"/>
      <c r="E24" s="128">
        <v>1134452</v>
      </c>
      <c r="F24" s="131"/>
      <c r="G24" s="128">
        <v>0</v>
      </c>
      <c r="H24" s="128"/>
      <c r="I24" s="128">
        <v>0</v>
      </c>
    </row>
    <row r="25" spans="1:9" ht="20.25" customHeight="1">
      <c r="A25" s="2" t="s">
        <v>3</v>
      </c>
      <c r="B25" s="88"/>
      <c r="C25" s="128">
        <v>6186025</v>
      </c>
      <c r="D25" s="72"/>
      <c r="E25" s="127">
        <v>5822133</v>
      </c>
      <c r="F25" s="72"/>
      <c r="G25" s="128">
        <v>597927</v>
      </c>
      <c r="H25" s="72"/>
      <c r="I25" s="72">
        <v>32115</v>
      </c>
    </row>
    <row r="26" spans="1:9" ht="20.25" customHeight="1">
      <c r="A26" s="66" t="s">
        <v>324</v>
      </c>
      <c r="B26" s="88">
        <v>7</v>
      </c>
      <c r="C26" s="143">
        <v>0</v>
      </c>
      <c r="D26" s="72"/>
      <c r="E26" s="128">
        <v>0</v>
      </c>
      <c r="F26" s="72"/>
      <c r="G26" s="128">
        <v>1248411</v>
      </c>
      <c r="H26" s="72"/>
      <c r="I26" s="128">
        <v>0</v>
      </c>
    </row>
    <row r="27" spans="1:9" ht="20.25" customHeight="1">
      <c r="A27" s="18" t="s">
        <v>11</v>
      </c>
      <c r="B27" s="90"/>
      <c r="C27" s="211">
        <f>SUM(C12:C26)</f>
        <v>204501048</v>
      </c>
      <c r="D27" s="95"/>
      <c r="E27" s="132">
        <f>SUM(E12:E26)</f>
        <v>185542754</v>
      </c>
      <c r="F27" s="95"/>
      <c r="G27" s="132">
        <f>SUM(G12:G26)</f>
        <v>64658351</v>
      </c>
      <c r="H27" s="95"/>
      <c r="I27" s="132">
        <f>SUM(I12:I26)</f>
        <v>76027989</v>
      </c>
    </row>
    <row r="28" spans="1:9" ht="20.25" customHeight="1">
      <c r="A28" s="2"/>
      <c r="B28" s="98"/>
      <c r="C28" s="121"/>
      <c r="D28" s="124"/>
      <c r="E28" s="121"/>
      <c r="F28" s="124"/>
      <c r="G28" s="124"/>
      <c r="H28" s="124"/>
      <c r="I28" s="124"/>
    </row>
    <row r="29" spans="1:9" ht="20.25" customHeight="1">
      <c r="A29" s="92"/>
      <c r="B29" s="88"/>
      <c r="C29" s="72"/>
      <c r="D29" s="72"/>
      <c r="E29" s="72"/>
      <c r="F29" s="72"/>
      <c r="G29" s="72"/>
      <c r="H29" s="72"/>
      <c r="I29" s="72"/>
    </row>
    <row r="30" spans="1:9" ht="20.25" customHeight="1">
      <c r="A30" s="35" t="s">
        <v>27</v>
      </c>
      <c r="B30" s="82"/>
      <c r="C30" s="72"/>
      <c r="D30" s="72"/>
      <c r="E30" s="72"/>
      <c r="F30" s="72"/>
      <c r="G30" s="72"/>
      <c r="H30" s="72"/>
      <c r="I30" s="72"/>
    </row>
    <row r="31" spans="1:9" ht="20.25" customHeight="1">
      <c r="A31" s="35" t="s">
        <v>28</v>
      </c>
      <c r="B31" s="82"/>
      <c r="C31" s="72"/>
      <c r="D31" s="72"/>
      <c r="E31" s="72"/>
      <c r="F31" s="72"/>
      <c r="G31" s="72"/>
      <c r="H31" s="72"/>
      <c r="I31" s="72"/>
    </row>
    <row r="32" spans="1:9" ht="20.25" customHeight="1">
      <c r="A32" s="37" t="s">
        <v>101</v>
      </c>
      <c r="B32" s="82"/>
      <c r="C32" s="72"/>
      <c r="D32" s="72"/>
      <c r="E32" s="72"/>
      <c r="F32" s="72"/>
      <c r="G32" s="72"/>
      <c r="H32" s="72"/>
      <c r="I32" s="72"/>
    </row>
    <row r="33" spans="1:9" ht="20.25" customHeight="1">
      <c r="A33" s="37"/>
      <c r="B33" s="82"/>
      <c r="C33" s="72"/>
      <c r="D33" s="72"/>
      <c r="E33" s="72"/>
      <c r="F33" s="72"/>
      <c r="G33" s="72"/>
      <c r="H33" s="72"/>
      <c r="I33" s="71" t="s">
        <v>103</v>
      </c>
    </row>
    <row r="34" spans="2:9" ht="20.25" customHeight="1">
      <c r="B34" s="85"/>
      <c r="C34" s="249" t="s">
        <v>0</v>
      </c>
      <c r="D34" s="249"/>
      <c r="E34" s="249"/>
      <c r="F34" s="103"/>
      <c r="G34" s="249" t="s">
        <v>39</v>
      </c>
      <c r="H34" s="249"/>
      <c r="I34" s="249"/>
    </row>
    <row r="35" spans="2:9" ht="20.25" customHeight="1">
      <c r="B35" s="85"/>
      <c r="C35" s="250" t="s">
        <v>7</v>
      </c>
      <c r="D35" s="250"/>
      <c r="E35" s="250"/>
      <c r="F35" s="103"/>
      <c r="G35" s="250" t="s">
        <v>7</v>
      </c>
      <c r="H35" s="250"/>
      <c r="I35" s="250"/>
    </row>
    <row r="36" spans="2:9" ht="20.25" customHeight="1">
      <c r="B36" s="85"/>
      <c r="C36" s="73" t="s">
        <v>258</v>
      </c>
      <c r="D36" s="24"/>
      <c r="E36" s="73" t="s">
        <v>35</v>
      </c>
      <c r="F36" s="87"/>
      <c r="G36" s="73" t="s">
        <v>258</v>
      </c>
      <c r="H36" s="24"/>
      <c r="I36" s="73" t="s">
        <v>35</v>
      </c>
    </row>
    <row r="37" spans="1:9" ht="20.25" customHeight="1">
      <c r="A37" s="109" t="s">
        <v>99</v>
      </c>
      <c r="B37" s="110" t="s">
        <v>40</v>
      </c>
      <c r="C37" s="73" t="s">
        <v>320</v>
      </c>
      <c r="D37" s="24"/>
      <c r="E37" s="73" t="s">
        <v>252</v>
      </c>
      <c r="F37" s="106"/>
      <c r="G37" s="73" t="s">
        <v>320</v>
      </c>
      <c r="H37" s="24"/>
      <c r="I37" s="73" t="s">
        <v>252</v>
      </c>
    </row>
    <row r="38" spans="1:9" ht="20.25" customHeight="1">
      <c r="A38" s="69"/>
      <c r="C38" s="74" t="s">
        <v>182</v>
      </c>
      <c r="D38" s="24"/>
      <c r="E38" s="74"/>
      <c r="F38" s="69"/>
      <c r="G38" s="74" t="s">
        <v>182</v>
      </c>
      <c r="H38" s="24"/>
      <c r="I38" s="74"/>
    </row>
    <row r="39" spans="1:9" ht="11.25" customHeight="1">
      <c r="A39" s="37"/>
      <c r="B39" s="88"/>
      <c r="C39" s="106"/>
      <c r="D39" s="105"/>
      <c r="E39" s="106"/>
      <c r="F39" s="105"/>
      <c r="G39" s="106"/>
      <c r="H39" s="105"/>
      <c r="I39" s="106"/>
    </row>
    <row r="40" spans="1:9" ht="20.25" customHeight="1">
      <c r="A40" s="40" t="s">
        <v>16</v>
      </c>
      <c r="B40" s="88"/>
      <c r="C40" s="72"/>
      <c r="D40" s="72"/>
      <c r="E40" s="72"/>
      <c r="F40" s="72"/>
      <c r="G40" s="72"/>
      <c r="H40" s="72"/>
      <c r="I40" s="72"/>
    </row>
    <row r="41" spans="1:9" ht="20.25" customHeight="1">
      <c r="A41" s="23" t="s">
        <v>246</v>
      </c>
      <c r="B41" s="145">
        <v>6</v>
      </c>
      <c r="C41" s="127">
        <v>4853672</v>
      </c>
      <c r="D41" s="72"/>
      <c r="E41" s="127">
        <v>4261522</v>
      </c>
      <c r="F41" s="72"/>
      <c r="G41" s="128">
        <v>0</v>
      </c>
      <c r="H41" s="72"/>
      <c r="I41" s="128">
        <v>0</v>
      </c>
    </row>
    <row r="42" spans="1:9" ht="20.25" customHeight="1">
      <c r="A42" s="2" t="s">
        <v>72</v>
      </c>
      <c r="B42" s="145">
        <v>7</v>
      </c>
      <c r="C42" s="128">
        <v>0</v>
      </c>
      <c r="D42" s="129"/>
      <c r="E42" s="128">
        <v>0</v>
      </c>
      <c r="F42" s="72"/>
      <c r="G42" s="128">
        <v>159997088</v>
      </c>
      <c r="H42" s="72"/>
      <c r="I42" s="127">
        <v>151976480</v>
      </c>
    </row>
    <row r="43" spans="1:9" ht="20.25" customHeight="1">
      <c r="A43" s="23" t="s">
        <v>73</v>
      </c>
      <c r="B43" s="145">
        <v>8</v>
      </c>
      <c r="C43" s="127">
        <v>94521143</v>
      </c>
      <c r="D43" s="72"/>
      <c r="E43" s="127">
        <v>96125533</v>
      </c>
      <c r="F43" s="72"/>
      <c r="G43" s="127">
        <v>334809</v>
      </c>
      <c r="H43" s="72"/>
      <c r="I43" s="127">
        <v>334809</v>
      </c>
    </row>
    <row r="44" spans="1:9" ht="20.25" customHeight="1">
      <c r="A44" s="23" t="s">
        <v>180</v>
      </c>
      <c r="B44" s="145">
        <v>9</v>
      </c>
      <c r="C44" s="127">
        <v>9627959</v>
      </c>
      <c r="D44" s="130"/>
      <c r="E44" s="127">
        <v>9595506</v>
      </c>
      <c r="F44" s="130"/>
      <c r="G44" s="128">
        <v>4360381</v>
      </c>
      <c r="H44" s="127"/>
      <c r="I44" s="128">
        <v>4360381</v>
      </c>
    </row>
    <row r="45" spans="1:9" ht="20.25" customHeight="1">
      <c r="A45" s="23" t="s">
        <v>74</v>
      </c>
      <c r="B45" s="145"/>
      <c r="C45" s="127">
        <v>1118364</v>
      </c>
      <c r="D45" s="72"/>
      <c r="E45" s="127">
        <v>1504511</v>
      </c>
      <c r="F45" s="72"/>
      <c r="G45" s="127">
        <v>150291</v>
      </c>
      <c r="H45" s="72"/>
      <c r="I45" s="127">
        <v>150291</v>
      </c>
    </row>
    <row r="46" spans="1:9" ht="20.25" customHeight="1">
      <c r="A46" s="23" t="s">
        <v>135</v>
      </c>
      <c r="B46" s="88"/>
      <c r="C46" s="127">
        <v>1023</v>
      </c>
      <c r="D46" s="130"/>
      <c r="E46" s="127">
        <v>33313</v>
      </c>
      <c r="F46" s="130"/>
      <c r="G46" s="128">
        <v>0</v>
      </c>
      <c r="H46" s="130"/>
      <c r="I46" s="128">
        <v>0</v>
      </c>
    </row>
    <row r="47" spans="1:9" ht="20.25" customHeight="1">
      <c r="A47" s="2" t="s">
        <v>23</v>
      </c>
      <c r="B47" s="88">
        <v>4</v>
      </c>
      <c r="C47" s="128">
        <v>0</v>
      </c>
      <c r="D47" s="129"/>
      <c r="E47" s="128">
        <v>0</v>
      </c>
      <c r="F47" s="72"/>
      <c r="G47" s="128">
        <v>19723891</v>
      </c>
      <c r="H47" s="72"/>
      <c r="I47" s="128">
        <v>15673186</v>
      </c>
    </row>
    <row r="48" spans="1:9" ht="20.25" customHeight="1">
      <c r="A48" s="66" t="s">
        <v>247</v>
      </c>
      <c r="B48" s="88">
        <v>4</v>
      </c>
      <c r="C48" s="128">
        <v>0</v>
      </c>
      <c r="D48" s="129"/>
      <c r="E48" s="128">
        <v>6150</v>
      </c>
      <c r="F48" s="72"/>
      <c r="G48" s="128">
        <v>0</v>
      </c>
      <c r="H48" s="72"/>
      <c r="I48" s="128">
        <v>0</v>
      </c>
    </row>
    <row r="49" spans="1:9" ht="20.25" customHeight="1">
      <c r="A49" s="23" t="s">
        <v>127</v>
      </c>
      <c r="B49" s="88"/>
      <c r="C49" s="127">
        <v>1738743</v>
      </c>
      <c r="D49" s="72"/>
      <c r="E49" s="127">
        <v>1850902</v>
      </c>
      <c r="F49" s="72"/>
      <c r="G49" s="127">
        <v>354663</v>
      </c>
      <c r="H49" s="72"/>
      <c r="I49" s="127">
        <v>354663</v>
      </c>
    </row>
    <row r="50" spans="1:9" ht="20.25" customHeight="1">
      <c r="A50" s="66" t="s">
        <v>48</v>
      </c>
      <c r="B50" s="88"/>
      <c r="C50" s="127">
        <v>193389976</v>
      </c>
      <c r="D50" s="72"/>
      <c r="E50" s="127">
        <v>195200722</v>
      </c>
      <c r="F50" s="72"/>
      <c r="G50" s="127">
        <v>15445979</v>
      </c>
      <c r="H50" s="72"/>
      <c r="I50" s="127">
        <v>16218982</v>
      </c>
    </row>
    <row r="51" spans="1:9" ht="20.25" customHeight="1">
      <c r="A51" s="23" t="s">
        <v>133</v>
      </c>
      <c r="B51" s="88"/>
      <c r="C51" s="127">
        <v>8200510</v>
      </c>
      <c r="D51" s="133"/>
      <c r="E51" s="127">
        <v>8216165</v>
      </c>
      <c r="F51" s="133"/>
      <c r="G51" s="128">
        <v>0</v>
      </c>
      <c r="H51" s="133"/>
      <c r="I51" s="128">
        <v>0</v>
      </c>
    </row>
    <row r="52" spans="1:9" ht="20.25" customHeight="1">
      <c r="A52" s="23" t="s">
        <v>110</v>
      </c>
      <c r="B52" s="88"/>
      <c r="C52" s="127">
        <v>91845420</v>
      </c>
      <c r="D52" s="133"/>
      <c r="E52" s="127">
        <v>95428170</v>
      </c>
      <c r="F52" s="133"/>
      <c r="G52" s="128">
        <v>0</v>
      </c>
      <c r="H52" s="129"/>
      <c r="I52" s="128">
        <v>0</v>
      </c>
    </row>
    <row r="53" spans="1:9" ht="20.25" customHeight="1">
      <c r="A53" s="23" t="s">
        <v>125</v>
      </c>
      <c r="B53" s="88"/>
      <c r="C53" s="127">
        <v>14907861</v>
      </c>
      <c r="D53" s="72"/>
      <c r="E53" s="127">
        <v>16211916</v>
      </c>
      <c r="F53" s="72"/>
      <c r="G53" s="127">
        <v>29748</v>
      </c>
      <c r="H53" s="72"/>
      <c r="I53" s="127">
        <v>32632</v>
      </c>
    </row>
    <row r="54" spans="1:9" ht="20.25" customHeight="1">
      <c r="A54" s="2" t="s">
        <v>83</v>
      </c>
      <c r="B54" s="88"/>
      <c r="C54" s="72"/>
      <c r="D54" s="72"/>
      <c r="E54" s="72"/>
      <c r="F54" s="72"/>
      <c r="G54" s="72"/>
      <c r="H54" s="72"/>
      <c r="I54" s="72"/>
    </row>
    <row r="55" spans="1:9" ht="20.25" customHeight="1">
      <c r="A55" s="2" t="s">
        <v>84</v>
      </c>
      <c r="B55" s="88"/>
      <c r="C55" s="127">
        <v>5900</v>
      </c>
      <c r="D55" s="72"/>
      <c r="E55" s="127">
        <v>1600</v>
      </c>
      <c r="F55" s="72"/>
      <c r="G55" s="128">
        <v>0</v>
      </c>
      <c r="H55" s="129"/>
      <c r="I55" s="128">
        <v>0</v>
      </c>
    </row>
    <row r="56" spans="1:9" ht="20.25" customHeight="1">
      <c r="A56" s="2" t="s">
        <v>77</v>
      </c>
      <c r="B56" s="88"/>
      <c r="C56" s="127">
        <v>3799089</v>
      </c>
      <c r="D56" s="72"/>
      <c r="E56" s="127">
        <v>3384069</v>
      </c>
      <c r="F56" s="72"/>
      <c r="G56" s="128">
        <v>1755001</v>
      </c>
      <c r="H56" s="72"/>
      <c r="I56" s="128">
        <v>1572692</v>
      </c>
    </row>
    <row r="57" spans="1:9" ht="20.25" customHeight="1">
      <c r="A57" s="23" t="s">
        <v>190</v>
      </c>
      <c r="B57" s="88"/>
      <c r="C57" s="127">
        <v>8240030</v>
      </c>
      <c r="D57" s="72"/>
      <c r="E57" s="127">
        <v>8301979</v>
      </c>
      <c r="F57" s="72"/>
      <c r="G57" s="128">
        <v>0</v>
      </c>
      <c r="H57" s="72"/>
      <c r="I57" s="128">
        <v>0</v>
      </c>
    </row>
    <row r="58" spans="1:9" ht="20.25" customHeight="1">
      <c r="A58" s="2" t="s">
        <v>4</v>
      </c>
      <c r="B58" s="90"/>
      <c r="C58" s="30">
        <v>3181219</v>
      </c>
      <c r="D58" s="72"/>
      <c r="E58" s="127">
        <v>2426039</v>
      </c>
      <c r="F58" s="72"/>
      <c r="G58" s="127">
        <v>196999</v>
      </c>
      <c r="H58" s="72"/>
      <c r="I58" s="127">
        <v>196110</v>
      </c>
    </row>
    <row r="59" spans="1:9" ht="20.25" customHeight="1">
      <c r="A59" s="18" t="s">
        <v>12</v>
      </c>
      <c r="B59" s="90"/>
      <c r="C59" s="211">
        <f>SUM(C41:D58)</f>
        <v>435430909</v>
      </c>
      <c r="D59" s="95"/>
      <c r="E59" s="132">
        <f>SUM(E41:F58)</f>
        <v>442548097</v>
      </c>
      <c r="F59" s="95"/>
      <c r="G59" s="132">
        <f>SUM(G41:H58)</f>
        <v>202348850</v>
      </c>
      <c r="H59" s="95"/>
      <c r="I59" s="132">
        <f>SUM(I41:J58)</f>
        <v>190870226</v>
      </c>
    </row>
    <row r="60" spans="1:9" ht="20.25" customHeight="1">
      <c r="A60" s="94"/>
      <c r="B60" s="90"/>
      <c r="C60" s="26"/>
      <c r="D60" s="95"/>
      <c r="E60" s="26"/>
      <c r="F60" s="95"/>
      <c r="G60" s="26"/>
      <c r="H60" s="95"/>
      <c r="I60" s="26"/>
    </row>
    <row r="61" spans="1:9" ht="20.25" customHeight="1" thickBot="1">
      <c r="A61" s="18" t="s">
        <v>17</v>
      </c>
      <c r="B61" s="88"/>
      <c r="C61" s="213">
        <f>C27+C59</f>
        <v>639931957</v>
      </c>
      <c r="D61" s="95"/>
      <c r="E61" s="134">
        <f>E27+E59</f>
        <v>628090851</v>
      </c>
      <c r="F61" s="95"/>
      <c r="G61" s="134">
        <f>G27+G59</f>
        <v>267007201</v>
      </c>
      <c r="H61" s="95"/>
      <c r="I61" s="134">
        <f>I27+I59</f>
        <v>266898215</v>
      </c>
    </row>
    <row r="62" spans="1:9" ht="20.25" customHeight="1" thickTop="1">
      <c r="A62" s="2"/>
      <c r="B62" s="98"/>
      <c r="C62" s="122"/>
      <c r="D62" s="96"/>
      <c r="E62" s="122"/>
      <c r="F62" s="96"/>
      <c r="G62" s="112"/>
      <c r="H62" s="123"/>
      <c r="I62" s="112"/>
    </row>
    <row r="63" spans="2:9" ht="20.25" customHeight="1">
      <c r="B63" s="90"/>
      <c r="C63" s="72"/>
      <c r="D63" s="72"/>
      <c r="E63" s="72"/>
      <c r="F63" s="72"/>
      <c r="G63" s="72"/>
      <c r="H63" s="72"/>
      <c r="I63" s="72"/>
    </row>
    <row r="64" spans="1:9" ht="20.25" customHeight="1">
      <c r="A64" s="35" t="s">
        <v>27</v>
      </c>
      <c r="B64" s="90"/>
      <c r="C64" s="72"/>
      <c r="D64" s="72"/>
      <c r="E64" s="72"/>
      <c r="F64" s="72"/>
      <c r="G64" s="72"/>
      <c r="H64" s="72"/>
      <c r="I64" s="72"/>
    </row>
    <row r="65" spans="1:9" ht="20.25" customHeight="1">
      <c r="A65" s="35" t="s">
        <v>28</v>
      </c>
      <c r="B65" s="90"/>
      <c r="C65" s="72"/>
      <c r="D65" s="72"/>
      <c r="E65" s="72"/>
      <c r="F65" s="72"/>
      <c r="G65" s="72"/>
      <c r="H65" s="72"/>
      <c r="I65" s="72"/>
    </row>
    <row r="66" spans="1:9" ht="20.25" customHeight="1">
      <c r="A66" s="37" t="s">
        <v>101</v>
      </c>
      <c r="B66" s="90"/>
      <c r="C66" s="72"/>
      <c r="D66" s="72"/>
      <c r="E66" s="72"/>
      <c r="F66" s="72"/>
      <c r="G66" s="72"/>
      <c r="H66" s="72"/>
      <c r="I66" s="72"/>
    </row>
    <row r="67" spans="1:11" ht="20.25" customHeight="1">
      <c r="A67" s="93"/>
      <c r="B67" s="82"/>
      <c r="C67" s="72"/>
      <c r="D67" s="72"/>
      <c r="E67" s="72"/>
      <c r="F67" s="72"/>
      <c r="G67" s="72"/>
      <c r="H67" s="83"/>
      <c r="I67" s="71" t="s">
        <v>103</v>
      </c>
      <c r="J67" s="52"/>
      <c r="K67" s="52"/>
    </row>
    <row r="68" spans="2:9" ht="20.25" customHeight="1">
      <c r="B68" s="85"/>
      <c r="C68" s="249" t="s">
        <v>0</v>
      </c>
      <c r="D68" s="249"/>
      <c r="E68" s="249"/>
      <c r="F68" s="103"/>
      <c r="G68" s="249" t="s">
        <v>39</v>
      </c>
      <c r="H68" s="249"/>
      <c r="I68" s="249"/>
    </row>
    <row r="69" spans="2:9" ht="20.25" customHeight="1">
      <c r="B69" s="85"/>
      <c r="C69" s="250" t="s">
        <v>7</v>
      </c>
      <c r="D69" s="250"/>
      <c r="E69" s="250"/>
      <c r="F69" s="103"/>
      <c r="G69" s="250" t="s">
        <v>7</v>
      </c>
      <c r="H69" s="250"/>
      <c r="I69" s="250"/>
    </row>
    <row r="70" spans="1:9" ht="20.25" customHeight="1">
      <c r="A70" s="108"/>
      <c r="B70" s="85"/>
      <c r="C70" s="73" t="s">
        <v>258</v>
      </c>
      <c r="D70" s="24"/>
      <c r="E70" s="73" t="s">
        <v>35</v>
      </c>
      <c r="F70" s="87"/>
      <c r="G70" s="73" t="s">
        <v>258</v>
      </c>
      <c r="H70" s="24"/>
      <c r="I70" s="73" t="s">
        <v>35</v>
      </c>
    </row>
    <row r="71" spans="1:9" ht="20.25" customHeight="1">
      <c r="A71" s="37" t="s">
        <v>237</v>
      </c>
      <c r="B71" s="110" t="s">
        <v>40</v>
      </c>
      <c r="C71" s="73" t="s">
        <v>320</v>
      </c>
      <c r="D71" s="24"/>
      <c r="E71" s="73" t="s">
        <v>252</v>
      </c>
      <c r="F71" s="106"/>
      <c r="G71" s="73" t="s">
        <v>320</v>
      </c>
      <c r="H71" s="24"/>
      <c r="I71" s="73" t="s">
        <v>252</v>
      </c>
    </row>
    <row r="72" spans="1:9" ht="20.25" customHeight="1">
      <c r="A72" s="69"/>
      <c r="C72" s="74" t="s">
        <v>182</v>
      </c>
      <c r="D72" s="24"/>
      <c r="E72" s="74"/>
      <c r="F72" s="69"/>
      <c r="G72" s="74" t="s">
        <v>182</v>
      </c>
      <c r="H72" s="24"/>
      <c r="I72" s="74"/>
    </row>
    <row r="73" spans="1:9" ht="10.5" customHeight="1">
      <c r="A73" s="37"/>
      <c r="B73" s="88"/>
      <c r="C73" s="106"/>
      <c r="D73" s="105"/>
      <c r="E73" s="106"/>
      <c r="F73" s="105"/>
      <c r="G73" s="106"/>
      <c r="H73" s="105"/>
      <c r="I73" s="106"/>
    </row>
    <row r="74" spans="1:10" ht="20.25" customHeight="1">
      <c r="A74" s="40" t="s">
        <v>19</v>
      </c>
      <c r="B74" s="85"/>
      <c r="C74" s="72"/>
      <c r="D74" s="72"/>
      <c r="E74" s="72"/>
      <c r="F74" s="72"/>
      <c r="G74" s="72"/>
      <c r="H74" s="72"/>
      <c r="I74" s="72"/>
      <c r="J74" s="100"/>
    </row>
    <row r="75" spans="1:10" ht="20.25" customHeight="1">
      <c r="A75" s="66" t="s">
        <v>248</v>
      </c>
      <c r="B75" s="88"/>
      <c r="C75" s="72"/>
      <c r="D75" s="72"/>
      <c r="E75" s="72"/>
      <c r="F75" s="72"/>
      <c r="G75" s="72"/>
      <c r="H75" s="72"/>
      <c r="I75" s="72"/>
      <c r="J75" s="100"/>
    </row>
    <row r="76" spans="1:10" ht="20.25" customHeight="1">
      <c r="A76" s="2" t="s">
        <v>249</v>
      </c>
      <c r="B76" s="88"/>
      <c r="C76" s="127">
        <v>65669491</v>
      </c>
      <c r="D76" s="72"/>
      <c r="E76" s="127">
        <v>61312159</v>
      </c>
      <c r="F76" s="72"/>
      <c r="G76" s="72">
        <v>2770</v>
      </c>
      <c r="H76" s="72"/>
      <c r="I76" s="72">
        <v>2463</v>
      </c>
      <c r="J76" s="100"/>
    </row>
    <row r="77" spans="1:10" ht="20.25" customHeight="1">
      <c r="A77" s="23" t="s">
        <v>140</v>
      </c>
      <c r="B77" s="88"/>
      <c r="C77" s="127">
        <v>28512102</v>
      </c>
      <c r="D77" s="72"/>
      <c r="E77" s="127">
        <v>32243942</v>
      </c>
      <c r="F77" s="72"/>
      <c r="G77" s="72">
        <v>15900325</v>
      </c>
      <c r="H77" s="72"/>
      <c r="I77" s="72">
        <v>17204109</v>
      </c>
      <c r="J77" s="100"/>
    </row>
    <row r="78" spans="1:10" ht="20.25" customHeight="1">
      <c r="A78" s="2" t="s">
        <v>6</v>
      </c>
      <c r="B78" s="88">
        <v>4</v>
      </c>
      <c r="C78" s="127">
        <v>35682096</v>
      </c>
      <c r="D78" s="72"/>
      <c r="E78" s="127">
        <v>35458644</v>
      </c>
      <c r="F78" s="72"/>
      <c r="G78" s="72">
        <v>1244594</v>
      </c>
      <c r="H78" s="72"/>
      <c r="I78" s="72">
        <v>1245798</v>
      </c>
      <c r="J78" s="100"/>
    </row>
    <row r="79" spans="1:10" ht="20.25" customHeight="1">
      <c r="A79" s="2" t="s">
        <v>85</v>
      </c>
      <c r="B79" s="88"/>
      <c r="E79" s="72"/>
      <c r="H79" s="82"/>
      <c r="I79" s="135"/>
      <c r="J79" s="100"/>
    </row>
    <row r="80" spans="1:10" ht="20.25" customHeight="1">
      <c r="A80" s="23" t="s">
        <v>183</v>
      </c>
      <c r="B80" s="88">
        <v>4</v>
      </c>
      <c r="C80" s="127">
        <v>616692</v>
      </c>
      <c r="D80" s="82"/>
      <c r="E80" s="72">
        <v>660716</v>
      </c>
      <c r="F80" s="82"/>
      <c r="G80" s="128">
        <v>0</v>
      </c>
      <c r="H80" s="72"/>
      <c r="I80" s="128">
        <v>0</v>
      </c>
      <c r="J80" s="100"/>
    </row>
    <row r="81" spans="1:10" ht="20.25" customHeight="1">
      <c r="A81" s="66" t="s">
        <v>250</v>
      </c>
      <c r="B81" s="88"/>
      <c r="C81" s="127">
        <v>37654466</v>
      </c>
      <c r="D81" s="72"/>
      <c r="E81" s="127">
        <v>27128370</v>
      </c>
      <c r="F81" s="72"/>
      <c r="G81" s="72">
        <v>18496074</v>
      </c>
      <c r="H81" s="72"/>
      <c r="I81" s="72">
        <v>8500000</v>
      </c>
      <c r="J81" s="100"/>
    </row>
    <row r="82" spans="1:10" ht="20.25" customHeight="1">
      <c r="A82" s="2" t="s">
        <v>56</v>
      </c>
      <c r="B82" s="82"/>
      <c r="C82" s="127">
        <v>13904352</v>
      </c>
      <c r="D82" s="72"/>
      <c r="E82" s="127">
        <v>11555211</v>
      </c>
      <c r="F82" s="72"/>
      <c r="G82" s="72">
        <v>519865</v>
      </c>
      <c r="H82" s="72"/>
      <c r="I82" s="72">
        <v>200756</v>
      </c>
      <c r="J82" s="100"/>
    </row>
    <row r="83" spans="1:10" ht="20.25" customHeight="1">
      <c r="A83" s="66" t="s">
        <v>251</v>
      </c>
      <c r="B83" s="82"/>
      <c r="C83" s="127">
        <v>1525483</v>
      </c>
      <c r="D83" s="72"/>
      <c r="E83" s="127">
        <v>1256492</v>
      </c>
      <c r="F83" s="72"/>
      <c r="G83" s="128">
        <v>0</v>
      </c>
      <c r="H83" s="129"/>
      <c r="I83" s="128">
        <v>0</v>
      </c>
      <c r="J83" s="100"/>
    </row>
    <row r="84" spans="1:10" ht="20.25" customHeight="1">
      <c r="A84" s="2" t="s">
        <v>10</v>
      </c>
      <c r="B84" s="88" t="s">
        <v>60</v>
      </c>
      <c r="C84" s="30">
        <v>12319629</v>
      </c>
      <c r="D84" s="72"/>
      <c r="E84" s="127">
        <v>12596625</v>
      </c>
      <c r="F84" s="72"/>
      <c r="G84" s="128">
        <v>1527717</v>
      </c>
      <c r="H84" s="72"/>
      <c r="I84" s="102">
        <v>1649944</v>
      </c>
      <c r="J84" s="100"/>
    </row>
    <row r="85" spans="1:10" ht="20.25" customHeight="1">
      <c r="A85" s="18" t="s">
        <v>13</v>
      </c>
      <c r="B85" s="88"/>
      <c r="C85" s="211">
        <f>SUM(C76:C84)</f>
        <v>195884311</v>
      </c>
      <c r="D85" s="95"/>
      <c r="E85" s="132">
        <f>SUM(E76:E84)</f>
        <v>182212159</v>
      </c>
      <c r="F85" s="95"/>
      <c r="G85" s="132">
        <f>SUM(G76:G84)</f>
        <v>37691345</v>
      </c>
      <c r="H85" s="95"/>
      <c r="I85" s="132">
        <f>SUM(I76:I84)</f>
        <v>28803070</v>
      </c>
      <c r="J85" s="100"/>
    </row>
    <row r="86" spans="2:10" ht="20.25" customHeight="1">
      <c r="B86" s="88"/>
      <c r="C86" s="72"/>
      <c r="D86" s="72"/>
      <c r="E86" s="72"/>
      <c r="F86" s="72"/>
      <c r="G86" s="72"/>
      <c r="H86" s="72"/>
      <c r="I86" s="72"/>
      <c r="J86" s="100"/>
    </row>
    <row r="87" spans="1:10" ht="20.25" customHeight="1">
      <c r="A87" s="40" t="s">
        <v>20</v>
      </c>
      <c r="B87" s="88"/>
      <c r="C87" s="72"/>
      <c r="D87" s="72"/>
      <c r="E87" s="72"/>
      <c r="F87" s="72"/>
      <c r="G87" s="72"/>
      <c r="H87" s="72"/>
      <c r="I87" s="72"/>
      <c r="J87" s="100"/>
    </row>
    <row r="88" spans="1:10" ht="20.25" customHeight="1">
      <c r="A88" s="66" t="s">
        <v>200</v>
      </c>
      <c r="B88" s="88">
        <v>11</v>
      </c>
      <c r="C88" s="127">
        <v>207998704</v>
      </c>
      <c r="D88" s="72"/>
      <c r="E88" s="127">
        <v>208948336</v>
      </c>
      <c r="F88" s="72"/>
      <c r="G88" s="72">
        <v>85386614</v>
      </c>
      <c r="H88" s="72"/>
      <c r="I88" s="72">
        <v>95378585</v>
      </c>
      <c r="J88" s="100"/>
    </row>
    <row r="89" spans="1:10" ht="20.25" customHeight="1">
      <c r="A89" s="2" t="s">
        <v>78</v>
      </c>
      <c r="B89" s="88"/>
      <c r="C89" s="127">
        <v>7833919</v>
      </c>
      <c r="D89" s="72"/>
      <c r="E89" s="127">
        <v>9087554</v>
      </c>
      <c r="F89" s="72"/>
      <c r="G89" s="128">
        <v>0</v>
      </c>
      <c r="H89" s="72"/>
      <c r="I89" s="128">
        <v>0</v>
      </c>
      <c r="J89" s="100"/>
    </row>
    <row r="90" spans="1:10" ht="20.25" customHeight="1">
      <c r="A90" s="23" t="s">
        <v>256</v>
      </c>
      <c r="B90" s="88">
        <v>13</v>
      </c>
      <c r="C90" s="127">
        <v>8076477</v>
      </c>
      <c r="D90" s="136"/>
      <c r="E90" s="127">
        <v>5966062</v>
      </c>
      <c r="F90" s="136"/>
      <c r="G90" s="136">
        <v>2342402</v>
      </c>
      <c r="H90" s="136"/>
      <c r="I90" s="136">
        <v>1688656</v>
      </c>
      <c r="J90" s="100"/>
    </row>
    <row r="91" spans="1:10" ht="20.25" customHeight="1">
      <c r="A91" s="2" t="s">
        <v>52</v>
      </c>
      <c r="B91" s="88"/>
      <c r="C91" s="30">
        <v>3360104</v>
      </c>
      <c r="D91" s="72"/>
      <c r="E91" s="127">
        <v>3218486</v>
      </c>
      <c r="F91" s="72"/>
      <c r="G91" s="128">
        <v>0</v>
      </c>
      <c r="H91" s="72"/>
      <c r="I91" s="128">
        <v>0</v>
      </c>
      <c r="J91" s="100"/>
    </row>
    <row r="92" spans="1:10" ht="20.25" customHeight="1">
      <c r="A92" s="18" t="s">
        <v>31</v>
      </c>
      <c r="B92" s="88"/>
      <c r="C92" s="211">
        <f>SUM(C88:C91)</f>
        <v>227269204</v>
      </c>
      <c r="D92" s="95"/>
      <c r="E92" s="132">
        <f>SUM(E88:E91)</f>
        <v>227220438</v>
      </c>
      <c r="F92" s="95"/>
      <c r="G92" s="132">
        <f>SUM(G88:G91)</f>
        <v>87729016</v>
      </c>
      <c r="H92" s="95"/>
      <c r="I92" s="132">
        <f>SUM(I88:I91)</f>
        <v>97067241</v>
      </c>
      <c r="J92" s="100"/>
    </row>
    <row r="93" spans="1:9" s="100" customFormat="1" ht="20.25" customHeight="1">
      <c r="A93" s="97"/>
      <c r="B93" s="110"/>
      <c r="C93" s="26"/>
      <c r="D93" s="26"/>
      <c r="E93" s="26"/>
      <c r="F93" s="26"/>
      <c r="G93" s="26"/>
      <c r="H93" s="26"/>
      <c r="I93" s="26"/>
    </row>
    <row r="94" spans="1:10" ht="20.25" customHeight="1">
      <c r="A94" s="18" t="s">
        <v>14</v>
      </c>
      <c r="B94" s="88"/>
      <c r="C94" s="211">
        <f>C85+C92</f>
        <v>423153515</v>
      </c>
      <c r="D94" s="95"/>
      <c r="E94" s="137">
        <f>E85+E92</f>
        <v>409432597</v>
      </c>
      <c r="F94" s="95"/>
      <c r="G94" s="137">
        <f>G85+G92</f>
        <v>125420361</v>
      </c>
      <c r="H94" s="95"/>
      <c r="I94" s="137">
        <f>I85+I92</f>
        <v>125870311</v>
      </c>
      <c r="J94" s="100"/>
    </row>
    <row r="95" spans="1:10" ht="20.25" customHeight="1">
      <c r="A95" s="97"/>
      <c r="B95" s="110"/>
      <c r="C95" s="146"/>
      <c r="D95" s="26"/>
      <c r="E95" s="26"/>
      <c r="F95" s="26"/>
      <c r="G95" s="26"/>
      <c r="H95" s="26"/>
      <c r="I95" s="26"/>
      <c r="J95" s="100"/>
    </row>
    <row r="96" spans="1:9" ht="20.25" customHeight="1">
      <c r="A96" s="35" t="s">
        <v>27</v>
      </c>
      <c r="B96" s="90"/>
      <c r="C96" s="72"/>
      <c r="D96" s="72"/>
      <c r="E96" s="72"/>
      <c r="F96" s="72"/>
      <c r="G96" s="72"/>
      <c r="H96" s="72"/>
      <c r="I96" s="72"/>
    </row>
    <row r="97" spans="1:9" ht="20.25" customHeight="1">
      <c r="A97" s="35" t="s">
        <v>28</v>
      </c>
      <c r="B97" s="90"/>
      <c r="C97" s="72"/>
      <c r="D97" s="72"/>
      <c r="E97" s="72"/>
      <c r="F97" s="72"/>
      <c r="G97" s="72"/>
      <c r="H97" s="72"/>
      <c r="I97" s="72"/>
    </row>
    <row r="98" spans="1:9" ht="20.25" customHeight="1">
      <c r="A98" s="37" t="s">
        <v>101</v>
      </c>
      <c r="B98" s="90"/>
      <c r="C98" s="72"/>
      <c r="D98" s="72"/>
      <c r="E98" s="72"/>
      <c r="F98" s="72"/>
      <c r="G98" s="72"/>
      <c r="H98" s="72"/>
      <c r="I98" s="72"/>
    </row>
    <row r="99" spans="1:11" ht="20.25" customHeight="1">
      <c r="A99" s="93"/>
      <c r="B99" s="82"/>
      <c r="C99" s="72"/>
      <c r="D99" s="72"/>
      <c r="E99" s="72"/>
      <c r="F99" s="72"/>
      <c r="G99" s="72"/>
      <c r="H99" s="83"/>
      <c r="I99" s="71" t="s">
        <v>103</v>
      </c>
      <c r="J99" s="52"/>
      <c r="K99" s="52"/>
    </row>
    <row r="100" spans="2:9" ht="20.25" customHeight="1">
      <c r="B100" s="85"/>
      <c r="C100" s="249" t="s">
        <v>0</v>
      </c>
      <c r="D100" s="249"/>
      <c r="E100" s="249"/>
      <c r="F100" s="103"/>
      <c r="G100" s="249" t="s">
        <v>39</v>
      </c>
      <c r="H100" s="249"/>
      <c r="I100" s="249"/>
    </row>
    <row r="101" spans="2:9" ht="20.25" customHeight="1">
      <c r="B101" s="85"/>
      <c r="C101" s="250" t="s">
        <v>7</v>
      </c>
      <c r="D101" s="250"/>
      <c r="E101" s="250"/>
      <c r="F101" s="103"/>
      <c r="G101" s="250" t="s">
        <v>7</v>
      </c>
      <c r="H101" s="250"/>
      <c r="I101" s="250"/>
    </row>
    <row r="102" spans="1:9" ht="20.25" customHeight="1">
      <c r="A102" s="108"/>
      <c r="B102" s="85"/>
      <c r="C102" s="73" t="s">
        <v>258</v>
      </c>
      <c r="D102" s="24"/>
      <c r="E102" s="73" t="s">
        <v>35</v>
      </c>
      <c r="F102" s="87"/>
      <c r="G102" s="73" t="s">
        <v>258</v>
      </c>
      <c r="H102" s="24"/>
      <c r="I102" s="73" t="s">
        <v>35</v>
      </c>
    </row>
    <row r="103" spans="1:9" ht="20.25" customHeight="1">
      <c r="A103" s="37" t="s">
        <v>238</v>
      </c>
      <c r="B103" s="110"/>
      <c r="C103" s="73" t="s">
        <v>320</v>
      </c>
      <c r="D103" s="24"/>
      <c r="E103" s="73" t="s">
        <v>252</v>
      </c>
      <c r="F103" s="106"/>
      <c r="G103" s="73" t="s">
        <v>320</v>
      </c>
      <c r="H103" s="24"/>
      <c r="I103" s="73" t="s">
        <v>252</v>
      </c>
    </row>
    <row r="104" spans="1:9" ht="20.25" customHeight="1">
      <c r="A104" s="37" t="s">
        <v>131</v>
      </c>
      <c r="C104" s="74" t="s">
        <v>182</v>
      </c>
      <c r="D104" s="24"/>
      <c r="E104" s="74"/>
      <c r="F104" s="69"/>
      <c r="G104" s="74" t="s">
        <v>182</v>
      </c>
      <c r="H104" s="24"/>
      <c r="I104" s="74"/>
    </row>
    <row r="105" spans="1:9" ht="10.5" customHeight="1">
      <c r="A105" s="37"/>
      <c r="B105" s="88"/>
      <c r="C105" s="106"/>
      <c r="D105" s="105"/>
      <c r="E105" s="106"/>
      <c r="F105" s="105"/>
      <c r="G105" s="106"/>
      <c r="H105" s="105"/>
      <c r="I105" s="106"/>
    </row>
    <row r="106" spans="1:10" ht="20.25" customHeight="1">
      <c r="A106" s="40" t="s">
        <v>233</v>
      </c>
      <c r="B106" s="88"/>
      <c r="C106" s="72"/>
      <c r="D106" s="72"/>
      <c r="E106" s="72"/>
      <c r="F106" s="72"/>
      <c r="G106" s="72"/>
      <c r="H106" s="72"/>
      <c r="I106" s="72"/>
      <c r="J106" s="100"/>
    </row>
    <row r="107" spans="1:10" ht="20.25" customHeight="1">
      <c r="A107" s="2" t="s">
        <v>42</v>
      </c>
      <c r="B107" s="88"/>
      <c r="C107" s="72"/>
      <c r="D107" s="72"/>
      <c r="E107" s="72"/>
      <c r="F107" s="72"/>
      <c r="G107" s="72"/>
      <c r="H107" s="72"/>
      <c r="I107" s="72"/>
      <c r="J107" s="100"/>
    </row>
    <row r="108" spans="1:10" ht="20.25" customHeight="1" thickBot="1">
      <c r="A108" s="2" t="s">
        <v>49</v>
      </c>
      <c r="B108" s="88"/>
      <c r="C108" s="138">
        <v>9291530</v>
      </c>
      <c r="D108" s="72"/>
      <c r="E108" s="138">
        <v>9291530</v>
      </c>
      <c r="F108" s="72"/>
      <c r="G108" s="139">
        <v>9291530</v>
      </c>
      <c r="H108" s="72"/>
      <c r="I108" s="139">
        <v>9291530</v>
      </c>
      <c r="J108" s="100"/>
    </row>
    <row r="109" spans="1:10" ht="20.25" customHeight="1" thickTop="1">
      <c r="A109" s="2" t="s">
        <v>219</v>
      </c>
      <c r="B109" s="88"/>
      <c r="C109" s="127">
        <v>8611242</v>
      </c>
      <c r="D109" s="72"/>
      <c r="E109" s="127">
        <v>8611242</v>
      </c>
      <c r="F109" s="72"/>
      <c r="G109" s="72">
        <v>8611242</v>
      </c>
      <c r="H109" s="72"/>
      <c r="I109" s="72">
        <v>8611242</v>
      </c>
      <c r="J109" s="100"/>
    </row>
    <row r="110" spans="1:10" ht="20.25" customHeight="1">
      <c r="A110" s="2" t="s">
        <v>67</v>
      </c>
      <c r="B110" s="88"/>
      <c r="C110" s="127">
        <v>-2909249</v>
      </c>
      <c r="D110" s="102"/>
      <c r="E110" s="127">
        <v>-2909249</v>
      </c>
      <c r="F110" s="102"/>
      <c r="G110" s="128">
        <v>0</v>
      </c>
      <c r="H110" s="102"/>
      <c r="I110" s="128">
        <v>0</v>
      </c>
      <c r="J110" s="100"/>
    </row>
    <row r="111" spans="1:10" ht="20.25" customHeight="1">
      <c r="A111" s="66" t="s">
        <v>201</v>
      </c>
      <c r="B111" s="88"/>
      <c r="C111" s="102"/>
      <c r="D111" s="102"/>
      <c r="E111" s="102"/>
      <c r="F111" s="102"/>
      <c r="G111" s="102"/>
      <c r="H111" s="102"/>
      <c r="I111" s="102"/>
      <c r="J111" s="100"/>
    </row>
    <row r="112" spans="1:10" ht="20.25" customHeight="1">
      <c r="A112" s="66" t="s">
        <v>202</v>
      </c>
      <c r="B112" s="88"/>
      <c r="C112" s="127">
        <v>57298909</v>
      </c>
      <c r="D112" s="72"/>
      <c r="E112" s="127">
        <v>57298909</v>
      </c>
      <c r="F112" s="72"/>
      <c r="G112" s="136">
        <v>56408882</v>
      </c>
      <c r="H112" s="72"/>
      <c r="I112" s="136">
        <v>56408882</v>
      </c>
      <c r="J112" s="100"/>
    </row>
    <row r="113" spans="1:10" ht="20.25" customHeight="1">
      <c r="A113" s="23" t="s">
        <v>253</v>
      </c>
      <c r="B113" s="88"/>
      <c r="C113" s="127">
        <v>3470021</v>
      </c>
      <c r="D113" s="72"/>
      <c r="E113" s="127">
        <v>3470021</v>
      </c>
      <c r="F113" s="72"/>
      <c r="G113" s="136">
        <v>3470021</v>
      </c>
      <c r="H113" s="72"/>
      <c r="I113" s="136">
        <v>3470021</v>
      </c>
      <c r="J113" s="100"/>
    </row>
    <row r="114" spans="1:10" ht="20.25" customHeight="1">
      <c r="A114" s="23" t="s">
        <v>209</v>
      </c>
      <c r="B114" s="88"/>
      <c r="C114" s="127"/>
      <c r="D114" s="72"/>
      <c r="E114" s="127"/>
      <c r="F114" s="72"/>
      <c r="G114" s="136"/>
      <c r="H114" s="72"/>
      <c r="I114" s="136"/>
      <c r="J114" s="100"/>
    </row>
    <row r="115" spans="1:10" ht="20.25" customHeight="1">
      <c r="A115" s="23" t="s">
        <v>166</v>
      </c>
      <c r="B115" s="88"/>
      <c r="C115" s="127">
        <v>3736934</v>
      </c>
      <c r="D115" s="72"/>
      <c r="E115" s="127">
        <v>3500083</v>
      </c>
      <c r="F115" s="72"/>
      <c r="G115" s="128">
        <v>0</v>
      </c>
      <c r="H115" s="72"/>
      <c r="I115" s="128">
        <v>0</v>
      </c>
      <c r="J115" s="100"/>
    </row>
    <row r="116" spans="1:10" ht="20.25" customHeight="1">
      <c r="A116" s="23" t="s">
        <v>145</v>
      </c>
      <c r="B116" s="88"/>
      <c r="C116" s="128">
        <v>-5159</v>
      </c>
      <c r="D116" s="72"/>
      <c r="E116" s="128">
        <v>-5159</v>
      </c>
      <c r="F116" s="72"/>
      <c r="G116" s="136">
        <v>490423</v>
      </c>
      <c r="H116" s="72"/>
      <c r="I116" s="136">
        <v>490423</v>
      </c>
      <c r="J116" s="100"/>
    </row>
    <row r="117" spans="1:10" ht="20.25" customHeight="1">
      <c r="A117" s="2" t="s">
        <v>32</v>
      </c>
      <c r="B117" s="88"/>
      <c r="C117" s="72"/>
      <c r="D117" s="72"/>
      <c r="E117" s="72"/>
      <c r="F117" s="72"/>
      <c r="G117" s="72"/>
      <c r="H117" s="72"/>
      <c r="I117" s="72"/>
      <c r="J117" s="100"/>
    </row>
    <row r="118" spans="1:10" ht="20.25" customHeight="1">
      <c r="A118" s="2" t="s">
        <v>53</v>
      </c>
      <c r="B118" s="88"/>
      <c r="C118" s="173" t="s">
        <v>60</v>
      </c>
      <c r="D118" s="72"/>
      <c r="E118" s="72"/>
      <c r="F118" s="72"/>
      <c r="G118" s="72"/>
      <c r="H118" s="72"/>
      <c r="I118" s="72"/>
      <c r="J118" s="100"/>
    </row>
    <row r="119" spans="1:10" ht="20.25" customHeight="1">
      <c r="A119" s="2" t="s">
        <v>43</v>
      </c>
      <c r="B119" s="88"/>
      <c r="C119" s="127">
        <v>929166</v>
      </c>
      <c r="D119" s="72"/>
      <c r="E119" s="127">
        <v>929166</v>
      </c>
      <c r="F119" s="72"/>
      <c r="G119" s="127">
        <v>929166</v>
      </c>
      <c r="H119" s="72"/>
      <c r="I119" s="127">
        <v>929166</v>
      </c>
      <c r="J119" s="100"/>
    </row>
    <row r="120" spans="1:9" s="100" customFormat="1" ht="20.25" customHeight="1">
      <c r="A120" s="2" t="s">
        <v>57</v>
      </c>
      <c r="B120" s="110"/>
      <c r="C120" s="127">
        <v>97471048</v>
      </c>
      <c r="D120" s="102"/>
      <c r="E120" s="127">
        <v>92078740</v>
      </c>
      <c r="F120" s="102"/>
      <c r="G120" s="102">
        <v>53855178</v>
      </c>
      <c r="H120" s="102"/>
      <c r="I120" s="102">
        <v>53296242</v>
      </c>
    </row>
    <row r="121" spans="1:10" ht="20.25" customHeight="1">
      <c r="A121" s="23" t="s">
        <v>210</v>
      </c>
      <c r="B121" s="110"/>
      <c r="C121" s="30">
        <v>-16772544</v>
      </c>
      <c r="D121" s="136"/>
      <c r="E121" s="30">
        <v>-12440598</v>
      </c>
      <c r="F121" s="136"/>
      <c r="G121" s="140">
        <v>2821928</v>
      </c>
      <c r="H121" s="136"/>
      <c r="I121" s="140">
        <v>2821928</v>
      </c>
      <c r="J121" s="100"/>
    </row>
    <row r="122" spans="1:10" s="101" customFormat="1" ht="20.25" customHeight="1">
      <c r="A122" s="18" t="s">
        <v>230</v>
      </c>
      <c r="B122" s="141"/>
      <c r="C122" s="186">
        <f>SUM(C109:C121)</f>
        <v>151830368</v>
      </c>
      <c r="D122" s="95"/>
      <c r="E122" s="95">
        <f>SUM(E109:E121)</f>
        <v>150533155</v>
      </c>
      <c r="F122" s="95"/>
      <c r="G122" s="95">
        <f>SUM(G109:G121)</f>
        <v>126586840</v>
      </c>
      <c r="H122" s="95"/>
      <c r="I122" s="95">
        <f>SUM(I109:I121)</f>
        <v>126027904</v>
      </c>
      <c r="J122" s="126"/>
    </row>
    <row r="123" spans="1:10" s="101" customFormat="1" ht="20.25" customHeight="1">
      <c r="A123" s="66" t="s">
        <v>192</v>
      </c>
      <c r="B123" s="88"/>
      <c r="C123" s="142">
        <v>15000000</v>
      </c>
      <c r="D123" s="72"/>
      <c r="E123" s="142">
        <v>15000000</v>
      </c>
      <c r="F123" s="72"/>
      <c r="G123" s="142">
        <v>15000000</v>
      </c>
      <c r="H123" s="72"/>
      <c r="I123" s="142">
        <v>15000000</v>
      </c>
      <c r="J123" s="126"/>
    </row>
    <row r="124" spans="1:10" s="101" customFormat="1" ht="20.25" customHeight="1">
      <c r="A124" s="18" t="s">
        <v>241</v>
      </c>
      <c r="B124" s="141"/>
      <c r="C124" s="95"/>
      <c r="D124" s="95"/>
      <c r="E124" s="95"/>
      <c r="F124" s="95"/>
      <c r="G124" s="144"/>
      <c r="H124" s="95"/>
      <c r="I124" s="144"/>
      <c r="J124" s="126"/>
    </row>
    <row r="125" spans="1:10" s="101" customFormat="1" ht="20.25" customHeight="1">
      <c r="A125" s="18" t="s">
        <v>242</v>
      </c>
      <c r="B125" s="141"/>
      <c r="C125" s="186">
        <f>SUM(C122:C123)</f>
        <v>166830368</v>
      </c>
      <c r="D125" s="95"/>
      <c r="E125" s="95">
        <f>SUM(E122:E123)</f>
        <v>165533155</v>
      </c>
      <c r="F125" s="95"/>
      <c r="G125" s="95">
        <f>SUM(G122:G123)</f>
        <v>141586840</v>
      </c>
      <c r="H125" s="95"/>
      <c r="I125" s="95">
        <f>SUM(I122:I123)</f>
        <v>141027904</v>
      </c>
      <c r="J125" s="126"/>
    </row>
    <row r="126" spans="1:10" ht="20.25" customHeight="1">
      <c r="A126" s="23" t="s">
        <v>109</v>
      </c>
      <c r="B126" s="88"/>
      <c r="C126" s="142">
        <v>49948074</v>
      </c>
      <c r="D126" s="72"/>
      <c r="E126" s="142">
        <v>53125099</v>
      </c>
      <c r="F126" s="72"/>
      <c r="G126" s="143">
        <v>0</v>
      </c>
      <c r="H126" s="129"/>
      <c r="I126" s="143">
        <v>0</v>
      </c>
      <c r="J126" s="100"/>
    </row>
    <row r="127" spans="1:10" ht="20.25" customHeight="1">
      <c r="A127" s="18" t="s">
        <v>211</v>
      </c>
      <c r="B127" s="88"/>
      <c r="C127" s="212">
        <f>SUM(C125:C126)</f>
        <v>216778442</v>
      </c>
      <c r="D127" s="95"/>
      <c r="E127" s="137">
        <f>SUM(E125:E126)</f>
        <v>218658254</v>
      </c>
      <c r="F127" s="95"/>
      <c r="G127" s="137">
        <f>SUM(G125:G126)</f>
        <v>141586840</v>
      </c>
      <c r="H127" s="95"/>
      <c r="I127" s="137">
        <f>SUM(I125:I126)</f>
        <v>141027904</v>
      </c>
      <c r="J127" s="100"/>
    </row>
    <row r="128" spans="1:10" ht="20.25" customHeight="1">
      <c r="A128" s="94"/>
      <c r="B128" s="88"/>
      <c r="C128" s="26"/>
      <c r="D128" s="95"/>
      <c r="E128" s="26"/>
      <c r="F128" s="95"/>
      <c r="G128" s="26"/>
      <c r="H128" s="95"/>
      <c r="I128" s="26"/>
      <c r="J128" s="100"/>
    </row>
    <row r="129" spans="1:10" ht="20.25" customHeight="1" thickBot="1">
      <c r="A129" s="18" t="s">
        <v>212</v>
      </c>
      <c r="B129" s="88"/>
      <c r="C129" s="213">
        <f>C94+C127</f>
        <v>639931957</v>
      </c>
      <c r="D129" s="95"/>
      <c r="E129" s="134">
        <f>E94+E127</f>
        <v>628090851</v>
      </c>
      <c r="F129" s="95"/>
      <c r="G129" s="134">
        <f>G94+G127</f>
        <v>267007201</v>
      </c>
      <c r="H129" s="95"/>
      <c r="I129" s="134">
        <f>I94+I127</f>
        <v>266898215</v>
      </c>
      <c r="J129" s="100"/>
    </row>
    <row r="130" spans="1:10" ht="20.25" customHeight="1" thickTop="1">
      <c r="A130" s="97"/>
      <c r="B130" s="98"/>
      <c r="C130" s="99"/>
      <c r="D130" s="99"/>
      <c r="E130" s="99"/>
      <c r="F130" s="99"/>
      <c r="G130" s="99"/>
      <c r="H130" s="99"/>
      <c r="I130" s="99"/>
      <c r="J130" s="100"/>
    </row>
    <row r="131" spans="1:10" ht="20.25" customHeight="1">
      <c r="A131" s="125"/>
      <c r="B131" s="100"/>
      <c r="C131" s="121"/>
      <c r="D131" s="121"/>
      <c r="E131" s="121"/>
      <c r="F131" s="121"/>
      <c r="G131" s="121"/>
      <c r="H131" s="121"/>
      <c r="I131" s="121"/>
      <c r="J131" s="100"/>
    </row>
  </sheetData>
  <sheetProtection/>
  <mergeCells count="16">
    <mergeCell ref="C6:E6"/>
    <mergeCell ref="G6:I6"/>
    <mergeCell ref="C5:E5"/>
    <mergeCell ref="G5:I5"/>
    <mergeCell ref="C34:E34"/>
    <mergeCell ref="G34:I34"/>
    <mergeCell ref="C100:E100"/>
    <mergeCell ref="G100:I100"/>
    <mergeCell ref="C101:E101"/>
    <mergeCell ref="G101:I101"/>
    <mergeCell ref="C35:E35"/>
    <mergeCell ref="G35:I35"/>
    <mergeCell ref="C68:E68"/>
    <mergeCell ref="G68:I68"/>
    <mergeCell ref="C69:E69"/>
    <mergeCell ref="G69:I69"/>
  </mergeCells>
  <printOptions/>
  <pageMargins left="0.7" right="0.5" top="0.48" bottom="0.5" header="0.5" footer="0.5"/>
  <pageSetup firstPageNumber="2" useFirstPageNumber="1" horizontalDpi="600" verticalDpi="600" orientation="portrait" paperSize="9" scale="87" r:id="rId1"/>
  <headerFooter>
    <oddFooter>&amp;LThe accompanying condensed notes are an integral part of these interim financial statements.
&amp;C&amp;P</oddFooter>
  </headerFooter>
  <rowBreaks count="3" manualBreakCount="3">
    <brk id="29" max="255" man="1"/>
    <brk id="63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1"/>
  <sheetViews>
    <sheetView tabSelected="1" view="pageBreakPreview" zoomScaleNormal="85" zoomScaleSheetLayoutView="100" zoomScalePageLayoutView="70" workbookViewId="0" topLeftCell="A148">
      <selection activeCell="D178" sqref="D178"/>
    </sheetView>
  </sheetViews>
  <sheetFormatPr defaultColWidth="9.140625" defaultRowHeight="21.75" customHeight="1"/>
  <cols>
    <col min="1" max="1" width="3.28125" style="183" customWidth="1"/>
    <col min="2" max="2" width="40.140625" style="183" customWidth="1"/>
    <col min="3" max="3" width="6.57421875" style="47" customWidth="1"/>
    <col min="4" max="4" width="4.140625" style="68" customWidth="1"/>
    <col min="5" max="5" width="14.57421875" style="201" customWidth="1"/>
    <col min="6" max="6" width="0.85546875" style="202" customWidth="1"/>
    <col min="7" max="7" width="15.7109375" style="201" customWidth="1"/>
    <col min="8" max="8" width="0.85546875" style="202" customWidth="1"/>
    <col min="9" max="9" width="14.57421875" style="201" customWidth="1"/>
    <col min="10" max="10" width="0.85546875" style="202" customWidth="1"/>
    <col min="11" max="11" width="14.57421875" style="201" customWidth="1"/>
    <col min="12" max="16384" width="9.140625" style="68" customWidth="1"/>
  </cols>
  <sheetData>
    <row r="1" spans="1:11" ht="21.75" customHeight="1">
      <c r="A1" s="35" t="s">
        <v>27</v>
      </c>
      <c r="B1" s="18"/>
      <c r="C1" s="34"/>
      <c r="D1" s="24"/>
      <c r="E1" s="187"/>
      <c r="F1" s="187"/>
      <c r="G1" s="187"/>
      <c r="H1" s="187"/>
      <c r="I1" s="187"/>
      <c r="J1" s="187"/>
      <c r="K1" s="187"/>
    </row>
    <row r="2" spans="1:11" ht="21.75" customHeight="1">
      <c r="A2" s="35" t="s">
        <v>28</v>
      </c>
      <c r="B2" s="18"/>
      <c r="C2" s="34"/>
      <c r="D2" s="24"/>
      <c r="E2" s="187"/>
      <c r="F2" s="187"/>
      <c r="G2" s="187"/>
      <c r="H2" s="187"/>
      <c r="I2" s="187"/>
      <c r="J2" s="187"/>
      <c r="K2" s="187"/>
    </row>
    <row r="3" spans="1:11" ht="21.75" customHeight="1">
      <c r="A3" s="37" t="s">
        <v>149</v>
      </c>
      <c r="B3" s="184"/>
      <c r="C3" s="34"/>
      <c r="D3" s="24"/>
      <c r="E3" s="187"/>
      <c r="F3" s="187"/>
      <c r="G3" s="187"/>
      <c r="H3" s="187"/>
      <c r="I3" s="187"/>
      <c r="J3" s="187"/>
      <c r="K3" s="187"/>
    </row>
    <row r="4" spans="1:11" ht="21.75" customHeight="1">
      <c r="A4" s="66"/>
      <c r="B4" s="66"/>
      <c r="C4" s="34"/>
      <c r="D4" s="24"/>
      <c r="E4" s="187"/>
      <c r="F4" s="187"/>
      <c r="G4" s="187"/>
      <c r="H4" s="187"/>
      <c r="I4" s="173"/>
      <c r="J4" s="147"/>
      <c r="K4" s="188" t="s">
        <v>103</v>
      </c>
    </row>
    <row r="5" spans="1:11" ht="21.75" customHeight="1">
      <c r="A5" s="66"/>
      <c r="B5" s="66"/>
      <c r="C5" s="34"/>
      <c r="D5" s="24"/>
      <c r="E5" s="251" t="s">
        <v>0</v>
      </c>
      <c r="F5" s="251"/>
      <c r="G5" s="251"/>
      <c r="H5" s="189"/>
      <c r="I5" s="251" t="s">
        <v>39</v>
      </c>
      <c r="J5" s="251"/>
      <c r="K5" s="251"/>
    </row>
    <row r="6" spans="1:11" ht="21.75" customHeight="1">
      <c r="A6" s="66"/>
      <c r="B6" s="66"/>
      <c r="C6" s="34"/>
      <c r="D6" s="24"/>
      <c r="E6" s="252" t="s">
        <v>7</v>
      </c>
      <c r="F6" s="252"/>
      <c r="G6" s="252"/>
      <c r="H6" s="189"/>
      <c r="I6" s="252" t="s">
        <v>7</v>
      </c>
      <c r="J6" s="252"/>
      <c r="K6" s="252"/>
    </row>
    <row r="7" spans="1:11" ht="21.75" customHeight="1">
      <c r="A7" s="66"/>
      <c r="B7" s="66"/>
      <c r="C7" s="34"/>
      <c r="D7" s="24"/>
      <c r="E7" s="253" t="s">
        <v>151</v>
      </c>
      <c r="F7" s="253"/>
      <c r="G7" s="253"/>
      <c r="H7" s="190"/>
      <c r="I7" s="253" t="s">
        <v>151</v>
      </c>
      <c r="J7" s="253"/>
      <c r="K7" s="253"/>
    </row>
    <row r="8" spans="1:11" ht="21.75" customHeight="1">
      <c r="A8" s="18"/>
      <c r="B8" s="18"/>
      <c r="C8" s="68"/>
      <c r="D8" s="24"/>
      <c r="E8" s="254" t="s">
        <v>258</v>
      </c>
      <c r="F8" s="255"/>
      <c r="G8" s="255"/>
      <c r="H8" s="190"/>
      <c r="I8" s="254" t="s">
        <v>258</v>
      </c>
      <c r="J8" s="255"/>
      <c r="K8" s="255"/>
    </row>
    <row r="9" spans="1:11" ht="21.75" customHeight="1">
      <c r="A9" s="18"/>
      <c r="B9" s="18"/>
      <c r="C9" s="34" t="s">
        <v>40</v>
      </c>
      <c r="D9" s="24"/>
      <c r="E9" s="191" t="s">
        <v>320</v>
      </c>
      <c r="F9" s="190"/>
      <c r="G9" s="191" t="s">
        <v>252</v>
      </c>
      <c r="H9" s="190"/>
      <c r="I9" s="191" t="s">
        <v>320</v>
      </c>
      <c r="J9" s="190"/>
      <c r="K9" s="191" t="s">
        <v>252</v>
      </c>
    </row>
    <row r="10" spans="1:11" ht="21.75" customHeight="1">
      <c r="A10" s="40" t="s">
        <v>123</v>
      </c>
      <c r="B10" s="40"/>
      <c r="C10" s="34">
        <v>4</v>
      </c>
      <c r="D10" s="32"/>
      <c r="E10" s="192"/>
      <c r="F10" s="192"/>
      <c r="G10" s="192"/>
      <c r="H10" s="192"/>
      <c r="I10" s="192"/>
      <c r="J10" s="192"/>
      <c r="K10" s="192"/>
    </row>
    <row r="11" spans="1:11" ht="21.75" customHeight="1">
      <c r="A11" s="66" t="s">
        <v>50</v>
      </c>
      <c r="B11" s="66"/>
      <c r="C11" s="34">
        <v>14</v>
      </c>
      <c r="D11" s="32"/>
      <c r="E11" s="128">
        <v>133896457</v>
      </c>
      <c r="F11" s="192"/>
      <c r="G11" s="194">
        <v>136352768</v>
      </c>
      <c r="H11" s="192"/>
      <c r="I11" s="194">
        <v>6429763</v>
      </c>
      <c r="J11" s="194"/>
      <c r="K11" s="194">
        <v>6863444</v>
      </c>
    </row>
    <row r="12" spans="1:11" ht="21.75" customHeight="1">
      <c r="A12" s="66" t="s">
        <v>152</v>
      </c>
      <c r="B12" s="66"/>
      <c r="D12" s="32"/>
      <c r="E12" s="128">
        <v>2446734</v>
      </c>
      <c r="F12" s="192"/>
      <c r="G12" s="194">
        <v>3273063</v>
      </c>
      <c r="H12" s="192"/>
      <c r="I12" s="128">
        <v>0</v>
      </c>
      <c r="J12" s="194"/>
      <c r="K12" s="128">
        <v>0</v>
      </c>
    </row>
    <row r="13" spans="1:11" ht="21.75" customHeight="1">
      <c r="A13" s="66" t="s">
        <v>25</v>
      </c>
      <c r="B13" s="66"/>
      <c r="C13" s="34"/>
      <c r="D13" s="32"/>
      <c r="E13" s="128">
        <v>293175</v>
      </c>
      <c r="F13" s="192"/>
      <c r="G13" s="194">
        <v>199762</v>
      </c>
      <c r="H13" s="192"/>
      <c r="I13" s="194">
        <v>1167794</v>
      </c>
      <c r="J13" s="194"/>
      <c r="K13" s="194">
        <v>1109122</v>
      </c>
    </row>
    <row r="14" spans="1:11" ht="21.75" customHeight="1">
      <c r="A14" s="66" t="s">
        <v>132</v>
      </c>
      <c r="B14" s="66"/>
      <c r="C14" s="34"/>
      <c r="D14" s="32"/>
      <c r="E14" s="128">
        <v>19238</v>
      </c>
      <c r="F14" s="192"/>
      <c r="G14" s="194">
        <v>51663</v>
      </c>
      <c r="H14" s="192"/>
      <c r="I14" s="194">
        <v>4190128</v>
      </c>
      <c r="J14" s="194"/>
      <c r="K14" s="194">
        <v>3648371</v>
      </c>
    </row>
    <row r="15" spans="1:11" ht="21.75" customHeight="1">
      <c r="A15" s="66" t="s">
        <v>184</v>
      </c>
      <c r="B15" s="66"/>
      <c r="C15" s="34"/>
      <c r="D15" s="32"/>
      <c r="E15" s="128">
        <v>0</v>
      </c>
      <c r="F15" s="192"/>
      <c r="G15" s="128">
        <v>0</v>
      </c>
      <c r="H15" s="194"/>
      <c r="I15" s="128">
        <v>0</v>
      </c>
      <c r="J15" s="194"/>
      <c r="K15" s="194">
        <v>661354</v>
      </c>
    </row>
    <row r="16" spans="1:11" ht="21.75" customHeight="1">
      <c r="A16" s="172" t="s">
        <v>386</v>
      </c>
      <c r="B16" s="66"/>
      <c r="C16" s="34"/>
      <c r="D16" s="32"/>
      <c r="E16" s="128"/>
      <c r="F16" s="192"/>
      <c r="G16" s="194"/>
      <c r="H16" s="194"/>
      <c r="I16" s="194"/>
      <c r="J16" s="194"/>
      <c r="K16" s="194"/>
    </row>
    <row r="17" spans="1:11" ht="21.75" customHeight="1">
      <c r="A17" s="178" t="s">
        <v>292</v>
      </c>
      <c r="B17" s="66"/>
      <c r="C17" s="34"/>
      <c r="D17" s="32"/>
      <c r="E17" s="128">
        <v>9236</v>
      </c>
      <c r="F17" s="192"/>
      <c r="G17" s="194">
        <v>95239</v>
      </c>
      <c r="H17" s="194"/>
      <c r="I17" s="128">
        <v>0</v>
      </c>
      <c r="J17" s="194"/>
      <c r="K17" s="128">
        <v>0</v>
      </c>
    </row>
    <row r="18" spans="1:11" ht="21.75" customHeight="1">
      <c r="A18" s="66" t="s">
        <v>37</v>
      </c>
      <c r="B18" s="66"/>
      <c r="C18" s="34"/>
      <c r="D18" s="32"/>
      <c r="E18" s="143">
        <v>505539</v>
      </c>
      <c r="F18" s="192"/>
      <c r="G18" s="194">
        <v>591387</v>
      </c>
      <c r="H18" s="192"/>
      <c r="I18" s="194">
        <v>31370</v>
      </c>
      <c r="J18" s="194"/>
      <c r="K18" s="194">
        <v>19322</v>
      </c>
    </row>
    <row r="19" spans="1:11" ht="21.75" customHeight="1">
      <c r="A19" s="18" t="s">
        <v>122</v>
      </c>
      <c r="B19" s="18"/>
      <c r="C19" s="34"/>
      <c r="D19" s="32"/>
      <c r="E19" s="212">
        <f>SUM(E11:E18)</f>
        <v>137170379</v>
      </c>
      <c r="F19" s="9"/>
      <c r="G19" s="195">
        <f>SUM(G11:G18)</f>
        <v>140563882</v>
      </c>
      <c r="H19" s="9"/>
      <c r="I19" s="195">
        <f>SUM(I11:I18)</f>
        <v>11819055</v>
      </c>
      <c r="J19" s="9"/>
      <c r="K19" s="195">
        <f>SUM(K11:K18)</f>
        <v>12301613</v>
      </c>
    </row>
    <row r="20" spans="1:11" ht="9" customHeight="1">
      <c r="A20" s="18"/>
      <c r="B20" s="18"/>
      <c r="C20" s="34"/>
      <c r="D20" s="32"/>
      <c r="E20" s="193"/>
      <c r="F20" s="192"/>
      <c r="G20" s="193"/>
      <c r="H20" s="192"/>
      <c r="I20" s="193"/>
      <c r="J20" s="192"/>
      <c r="K20" s="193"/>
    </row>
    <row r="21" spans="1:11" ht="21.75" customHeight="1">
      <c r="A21" s="40" t="s">
        <v>22</v>
      </c>
      <c r="B21" s="40"/>
      <c r="C21" s="34">
        <v>4</v>
      </c>
      <c r="D21" s="32"/>
      <c r="E21" s="193"/>
      <c r="F21" s="192"/>
      <c r="G21" s="193"/>
      <c r="H21" s="192"/>
      <c r="I21" s="193"/>
      <c r="J21" s="192"/>
      <c r="K21" s="193"/>
    </row>
    <row r="22" spans="1:11" ht="21.75" customHeight="1">
      <c r="A22" s="66" t="s">
        <v>58</v>
      </c>
      <c r="B22" s="66"/>
      <c r="C22" s="34"/>
      <c r="D22" s="32"/>
      <c r="E22" s="128">
        <v>115283777</v>
      </c>
      <c r="F22" s="192"/>
      <c r="G22" s="194">
        <v>119715131</v>
      </c>
      <c r="H22" s="194"/>
      <c r="I22" s="194">
        <v>6108155</v>
      </c>
      <c r="J22" s="194"/>
      <c r="K22" s="194">
        <v>6702585</v>
      </c>
    </row>
    <row r="23" spans="1:11" ht="21.75" customHeight="1">
      <c r="A23" s="66" t="s">
        <v>337</v>
      </c>
      <c r="B23" s="66"/>
      <c r="C23" s="34"/>
      <c r="D23" s="32"/>
      <c r="E23" s="128"/>
      <c r="F23" s="192"/>
      <c r="G23" s="194"/>
      <c r="H23" s="194"/>
      <c r="I23" s="194"/>
      <c r="J23" s="194"/>
      <c r="K23" s="194"/>
    </row>
    <row r="24" spans="1:11" ht="21.75" customHeight="1">
      <c r="A24" s="66" t="s">
        <v>141</v>
      </c>
      <c r="B24" s="66"/>
      <c r="C24" s="34"/>
      <c r="D24" s="32"/>
      <c r="E24" s="128">
        <v>-124280</v>
      </c>
      <c r="F24" s="192"/>
      <c r="G24" s="194">
        <v>-2705602</v>
      </c>
      <c r="H24" s="194"/>
      <c r="I24" s="128">
        <v>0</v>
      </c>
      <c r="J24" s="194"/>
      <c r="K24" s="128">
        <v>0</v>
      </c>
    </row>
    <row r="25" spans="1:11" ht="21.75" customHeight="1">
      <c r="A25" s="66" t="s">
        <v>198</v>
      </c>
      <c r="B25" s="66"/>
      <c r="C25" s="34"/>
      <c r="D25" s="32"/>
      <c r="E25" s="128">
        <v>5563891</v>
      </c>
      <c r="F25" s="192"/>
      <c r="G25" s="194">
        <v>5167116</v>
      </c>
      <c r="H25" s="194"/>
      <c r="I25" s="194">
        <v>257199</v>
      </c>
      <c r="J25" s="194"/>
      <c r="K25" s="194">
        <v>261283</v>
      </c>
    </row>
    <row r="26" spans="1:11" ht="21.75" customHeight="1">
      <c r="A26" s="66" t="s">
        <v>69</v>
      </c>
      <c r="B26" s="66"/>
      <c r="C26" s="34"/>
      <c r="D26" s="32"/>
      <c r="E26" s="128">
        <v>8220724</v>
      </c>
      <c r="F26" s="192"/>
      <c r="G26" s="194">
        <v>8112262</v>
      </c>
      <c r="H26" s="194"/>
      <c r="I26" s="194">
        <v>1049559</v>
      </c>
      <c r="J26" s="194"/>
      <c r="K26" s="194">
        <v>776966</v>
      </c>
    </row>
    <row r="27" spans="1:11" ht="21.75" customHeight="1">
      <c r="A27" s="66" t="s">
        <v>325</v>
      </c>
      <c r="B27" s="66"/>
      <c r="C27" s="34"/>
      <c r="D27" s="32"/>
      <c r="E27" s="128">
        <v>0</v>
      </c>
      <c r="F27" s="192"/>
      <c r="G27" s="128">
        <v>0</v>
      </c>
      <c r="H27" s="194"/>
      <c r="I27" s="128">
        <v>25000</v>
      </c>
      <c r="J27" s="194"/>
      <c r="K27" s="128">
        <v>0</v>
      </c>
    </row>
    <row r="28" spans="1:11" ht="21.75" customHeight="1">
      <c r="A28" s="66" t="s">
        <v>154</v>
      </c>
      <c r="B28" s="66"/>
      <c r="C28" s="34"/>
      <c r="D28" s="32"/>
      <c r="E28" s="128">
        <v>225556</v>
      </c>
      <c r="F28" s="192"/>
      <c r="G28" s="194">
        <v>110681</v>
      </c>
      <c r="H28" s="194"/>
      <c r="I28" s="194">
        <v>785046</v>
      </c>
      <c r="J28" s="194"/>
      <c r="K28" s="128">
        <v>0</v>
      </c>
    </row>
    <row r="29" spans="1:11" ht="21.75" customHeight="1">
      <c r="A29" s="66" t="s">
        <v>70</v>
      </c>
      <c r="B29" s="66"/>
      <c r="C29" s="34"/>
      <c r="D29" s="32"/>
      <c r="E29" s="143">
        <v>3467171</v>
      </c>
      <c r="F29" s="192"/>
      <c r="G29" s="194">
        <v>2835124</v>
      </c>
      <c r="H29" s="194"/>
      <c r="I29" s="196">
        <v>1163214</v>
      </c>
      <c r="J29" s="194"/>
      <c r="K29" s="196">
        <v>917546</v>
      </c>
    </row>
    <row r="30" spans="1:11" ht="21.75" customHeight="1">
      <c r="A30" s="18" t="s">
        <v>24</v>
      </c>
      <c r="B30" s="18"/>
      <c r="C30" s="34"/>
      <c r="D30" s="32"/>
      <c r="E30" s="212">
        <f>SUM(E22:E29)</f>
        <v>132636839</v>
      </c>
      <c r="F30" s="9"/>
      <c r="G30" s="195">
        <f>SUM(G22:G29)</f>
        <v>133234712</v>
      </c>
      <c r="H30" s="9"/>
      <c r="I30" s="197">
        <f>SUM(I22:I29)</f>
        <v>9388173</v>
      </c>
      <c r="J30" s="9"/>
      <c r="K30" s="197">
        <f>SUM(K22:K29)</f>
        <v>8658380</v>
      </c>
    </row>
    <row r="31" spans="1:11" ht="11.25" customHeight="1">
      <c r="A31" s="18"/>
      <c r="B31" s="18"/>
      <c r="C31" s="34"/>
      <c r="D31" s="32"/>
      <c r="E31" s="193"/>
      <c r="F31" s="192"/>
      <c r="G31" s="193"/>
      <c r="H31" s="192"/>
      <c r="I31" s="193"/>
      <c r="J31" s="192"/>
      <c r="K31" s="193"/>
    </row>
    <row r="32" spans="1:11" ht="21.75" customHeight="1">
      <c r="A32" s="66" t="s">
        <v>143</v>
      </c>
      <c r="B32" s="18"/>
      <c r="C32" s="34"/>
      <c r="D32" s="32"/>
      <c r="E32" s="193"/>
      <c r="F32" s="192"/>
      <c r="G32" s="193"/>
      <c r="H32" s="192"/>
      <c r="I32" s="193"/>
      <c r="J32" s="192"/>
      <c r="K32" s="193"/>
    </row>
    <row r="33" spans="1:11" s="50" customFormat="1" ht="21.75" customHeight="1">
      <c r="A33" s="66" t="s">
        <v>171</v>
      </c>
      <c r="B33" s="68"/>
      <c r="C33" s="34"/>
      <c r="D33" s="32"/>
      <c r="E33" s="31">
        <v>1869423</v>
      </c>
      <c r="F33" s="192"/>
      <c r="G33" s="196">
        <v>1942409</v>
      </c>
      <c r="H33" s="194"/>
      <c r="I33" s="143">
        <v>0</v>
      </c>
      <c r="J33" s="194"/>
      <c r="K33" s="143">
        <v>0</v>
      </c>
    </row>
    <row r="34" spans="1:11" ht="21.75" customHeight="1">
      <c r="A34" s="18" t="s">
        <v>124</v>
      </c>
      <c r="B34" s="68"/>
      <c r="C34" s="34"/>
      <c r="D34" s="32"/>
      <c r="E34" s="193"/>
      <c r="F34" s="192"/>
      <c r="G34" s="194"/>
      <c r="H34" s="194"/>
      <c r="I34" s="194"/>
      <c r="J34" s="194"/>
      <c r="K34" s="194"/>
    </row>
    <row r="35" spans="1:11" ht="21.75" customHeight="1">
      <c r="A35" s="18" t="s">
        <v>128</v>
      </c>
      <c r="B35" s="18"/>
      <c r="C35" s="49"/>
      <c r="D35" s="10"/>
      <c r="E35" s="186">
        <f>E19-E30+E33</f>
        <v>6402963</v>
      </c>
      <c r="F35" s="9"/>
      <c r="G35" s="198">
        <f>G19-G30+G33</f>
        <v>9271579</v>
      </c>
      <c r="H35" s="9"/>
      <c r="I35" s="198">
        <f>I19-I30</f>
        <v>2430882</v>
      </c>
      <c r="J35" s="9"/>
      <c r="K35" s="198">
        <f>K19-K30</f>
        <v>3643233</v>
      </c>
    </row>
    <row r="36" spans="1:11" ht="21.75" customHeight="1">
      <c r="A36" s="66" t="s">
        <v>129</v>
      </c>
      <c r="B36" s="66"/>
      <c r="C36" s="34"/>
      <c r="D36" s="32"/>
      <c r="E36" s="31">
        <v>1172318</v>
      </c>
      <c r="F36" s="192"/>
      <c r="G36" s="194">
        <v>1314857</v>
      </c>
      <c r="H36" s="194"/>
      <c r="I36" s="194">
        <v>-118875</v>
      </c>
      <c r="J36" s="194"/>
      <c r="K36" s="194">
        <v>-15272</v>
      </c>
    </row>
    <row r="37" spans="1:11" ht="21.75" customHeight="1" thickBot="1">
      <c r="A37" s="18" t="s">
        <v>62</v>
      </c>
      <c r="B37" s="18"/>
      <c r="C37" s="34"/>
      <c r="D37" s="32"/>
      <c r="E37" s="215">
        <f>E35-E36</f>
        <v>5230645</v>
      </c>
      <c r="F37" s="9"/>
      <c r="G37" s="199">
        <f>G35-G36</f>
        <v>7956722</v>
      </c>
      <c r="H37" s="9"/>
      <c r="I37" s="199">
        <f>I35-I36</f>
        <v>2549757</v>
      </c>
      <c r="J37" s="9"/>
      <c r="K37" s="199">
        <f>K35-K36</f>
        <v>3658505</v>
      </c>
    </row>
    <row r="38" spans="1:11" ht="7.5" customHeight="1" thickTop="1">
      <c r="A38" s="18"/>
      <c r="B38" s="18"/>
      <c r="C38" s="34"/>
      <c r="D38" s="32"/>
      <c r="E38" s="193"/>
      <c r="F38" s="192"/>
      <c r="G38" s="193"/>
      <c r="H38" s="192"/>
      <c r="I38" s="193"/>
      <c r="J38" s="192"/>
      <c r="K38" s="193"/>
    </row>
    <row r="39" spans="1:11" ht="21.75" customHeight="1">
      <c r="A39" s="18" t="s">
        <v>89</v>
      </c>
      <c r="B39" s="66"/>
      <c r="C39" s="34"/>
      <c r="D39" s="32"/>
      <c r="E39" s="193"/>
      <c r="F39" s="192"/>
      <c r="G39" s="193"/>
      <c r="H39" s="192"/>
      <c r="I39" s="193"/>
      <c r="J39" s="192"/>
      <c r="K39" s="193"/>
    </row>
    <row r="40" spans="1:11" ht="21.75" customHeight="1">
      <c r="A40" s="66" t="s">
        <v>63</v>
      </c>
      <c r="B40" s="66"/>
      <c r="C40" s="34"/>
      <c r="D40" s="32"/>
      <c r="E40" s="193">
        <v>4104479</v>
      </c>
      <c r="F40" s="192"/>
      <c r="G40" s="193">
        <v>5893980</v>
      </c>
      <c r="H40" s="192"/>
      <c r="I40" s="193">
        <v>2549757</v>
      </c>
      <c r="J40" s="192"/>
      <c r="K40" s="193">
        <v>3658505</v>
      </c>
    </row>
    <row r="41" spans="1:11" ht="21.75" customHeight="1">
      <c r="A41" s="66" t="s">
        <v>111</v>
      </c>
      <c r="B41" s="66"/>
      <c r="C41" s="34"/>
      <c r="D41" s="32"/>
      <c r="E41" s="31">
        <v>1126166</v>
      </c>
      <c r="F41" s="192"/>
      <c r="G41" s="31">
        <v>2062742</v>
      </c>
      <c r="H41" s="192"/>
      <c r="I41" s="143">
        <v>0</v>
      </c>
      <c r="J41" s="192"/>
      <c r="K41" s="143">
        <v>0</v>
      </c>
    </row>
    <row r="42" spans="1:11" ht="21.75" customHeight="1" thickBot="1">
      <c r="A42" s="18" t="s">
        <v>62</v>
      </c>
      <c r="B42" s="18"/>
      <c r="C42" s="34"/>
      <c r="D42" s="32"/>
      <c r="E42" s="200">
        <f>SUM(E40:E41)</f>
        <v>5230645</v>
      </c>
      <c r="F42" s="9"/>
      <c r="G42" s="200">
        <f>SUM(G40:G41)</f>
        <v>7956722</v>
      </c>
      <c r="H42" s="9"/>
      <c r="I42" s="200">
        <f>SUM(I40:I41)</f>
        <v>2549757</v>
      </c>
      <c r="J42" s="9"/>
      <c r="K42" s="200">
        <f>SUM(K40:K41)</f>
        <v>3658505</v>
      </c>
    </row>
    <row r="43" spans="1:4" ht="9" customHeight="1" thickTop="1">
      <c r="A43" s="18"/>
      <c r="B43" s="18"/>
      <c r="C43" s="34"/>
      <c r="D43" s="32"/>
    </row>
    <row r="44" spans="1:11" ht="21" customHeight="1" thickBot="1">
      <c r="A44" s="170" t="s">
        <v>97</v>
      </c>
      <c r="B44" s="170"/>
      <c r="C44" s="148">
        <v>15</v>
      </c>
      <c r="D44" s="10"/>
      <c r="E44" s="62">
        <v>0.48</v>
      </c>
      <c r="F44" s="203"/>
      <c r="G44" s="62">
        <v>0.7</v>
      </c>
      <c r="H44" s="9"/>
      <c r="I44" s="62">
        <v>0.28</v>
      </c>
      <c r="J44" s="9"/>
      <c r="K44" s="62">
        <v>0.41</v>
      </c>
    </row>
    <row r="45" spans="1:11" ht="21.75" customHeight="1" thickTop="1">
      <c r="A45" s="35" t="s">
        <v>27</v>
      </c>
      <c r="B45" s="18"/>
      <c r="C45" s="18"/>
      <c r="D45" s="18"/>
      <c r="E45" s="203"/>
      <c r="F45" s="203"/>
      <c r="G45" s="203"/>
      <c r="H45" s="187"/>
      <c r="I45" s="187"/>
      <c r="J45" s="187"/>
      <c r="K45" s="187"/>
    </row>
    <row r="46" spans="1:11" ht="21.75" customHeight="1">
      <c r="A46" s="35" t="s">
        <v>28</v>
      </c>
      <c r="B46" s="18"/>
      <c r="C46" s="18"/>
      <c r="D46" s="18"/>
      <c r="E46" s="203"/>
      <c r="F46" s="203"/>
      <c r="G46" s="203"/>
      <c r="H46" s="187"/>
      <c r="I46" s="187"/>
      <c r="J46" s="187"/>
      <c r="K46" s="187"/>
    </row>
    <row r="47" spans="1:11" ht="21.75" customHeight="1">
      <c r="A47" s="37" t="s">
        <v>150</v>
      </c>
      <c r="B47" s="18"/>
      <c r="C47" s="185"/>
      <c r="D47" s="24"/>
      <c r="E47" s="187"/>
      <c r="F47" s="187"/>
      <c r="G47" s="187"/>
      <c r="H47" s="187"/>
      <c r="I47" s="187"/>
      <c r="J47" s="187"/>
      <c r="K47" s="187"/>
    </row>
    <row r="48" spans="1:11" ht="21.75" customHeight="1">
      <c r="A48" s="66"/>
      <c r="B48" s="66"/>
      <c r="C48" s="34"/>
      <c r="D48" s="24"/>
      <c r="E48" s="187"/>
      <c r="F48" s="187"/>
      <c r="G48" s="187"/>
      <c r="H48" s="187"/>
      <c r="I48" s="173"/>
      <c r="J48" s="147"/>
      <c r="K48" s="188" t="s">
        <v>103</v>
      </c>
    </row>
    <row r="49" spans="1:11" ht="21.75" customHeight="1">
      <c r="A49" s="3"/>
      <c r="B49" s="3"/>
      <c r="C49" s="34"/>
      <c r="D49" s="24"/>
      <c r="E49" s="251" t="s">
        <v>0</v>
      </c>
      <c r="F49" s="251"/>
      <c r="G49" s="251"/>
      <c r="H49" s="189"/>
      <c r="I49" s="251" t="s">
        <v>39</v>
      </c>
      <c r="J49" s="251"/>
      <c r="K49" s="251"/>
    </row>
    <row r="50" spans="1:11" ht="21.75" customHeight="1">
      <c r="A50" s="66"/>
      <c r="B50" s="66"/>
      <c r="C50" s="34"/>
      <c r="D50" s="24"/>
      <c r="E50" s="252" t="s">
        <v>7</v>
      </c>
      <c r="F50" s="252"/>
      <c r="G50" s="252"/>
      <c r="H50" s="189"/>
      <c r="I50" s="252" t="s">
        <v>7</v>
      </c>
      <c r="J50" s="252"/>
      <c r="K50" s="252"/>
    </row>
    <row r="51" spans="1:11" ht="21.75" customHeight="1">
      <c r="A51" s="66"/>
      <c r="B51" s="66"/>
      <c r="C51" s="34"/>
      <c r="D51" s="24"/>
      <c r="E51" s="253" t="s">
        <v>151</v>
      </c>
      <c r="F51" s="253"/>
      <c r="G51" s="253"/>
      <c r="H51" s="190"/>
      <c r="I51" s="253" t="s">
        <v>151</v>
      </c>
      <c r="J51" s="253"/>
      <c r="K51" s="253"/>
    </row>
    <row r="52" spans="1:11" ht="21.75" customHeight="1">
      <c r="A52" s="18"/>
      <c r="B52" s="18"/>
      <c r="C52" s="68"/>
      <c r="D52" s="24"/>
      <c r="E52" s="254" t="s">
        <v>258</v>
      </c>
      <c r="F52" s="254"/>
      <c r="G52" s="254"/>
      <c r="H52" s="190"/>
      <c r="I52" s="254" t="s">
        <v>258</v>
      </c>
      <c r="J52" s="254"/>
      <c r="K52" s="254"/>
    </row>
    <row r="53" spans="1:11" ht="21.75" customHeight="1">
      <c r="A53" s="18"/>
      <c r="B53" s="18"/>
      <c r="C53" s="34"/>
      <c r="D53" s="24"/>
      <c r="E53" s="191" t="s">
        <v>320</v>
      </c>
      <c r="F53" s="190"/>
      <c r="G53" s="191" t="s">
        <v>252</v>
      </c>
      <c r="H53" s="190"/>
      <c r="I53" s="191" t="s">
        <v>320</v>
      </c>
      <c r="J53" s="190"/>
      <c r="K53" s="191" t="s">
        <v>252</v>
      </c>
    </row>
    <row r="54" spans="1:11" ht="6" customHeight="1">
      <c r="A54" s="18"/>
      <c r="B54" s="18"/>
      <c r="C54" s="34"/>
      <c r="D54" s="24"/>
      <c r="E54" s="190"/>
      <c r="F54" s="190"/>
      <c r="G54" s="190"/>
      <c r="H54" s="190"/>
      <c r="I54" s="190"/>
      <c r="J54" s="190"/>
      <c r="K54" s="190"/>
    </row>
    <row r="55" spans="1:11" ht="20.25" customHeight="1">
      <c r="A55" s="18" t="s">
        <v>62</v>
      </c>
      <c r="B55" s="66"/>
      <c r="C55" s="34"/>
      <c r="D55" s="32"/>
      <c r="E55" s="214">
        <v>5230645</v>
      </c>
      <c r="F55" s="9"/>
      <c r="G55" s="198">
        <v>7956722</v>
      </c>
      <c r="H55" s="9"/>
      <c r="I55" s="214">
        <v>2549757</v>
      </c>
      <c r="J55" s="9"/>
      <c r="K55" s="198">
        <v>3658505</v>
      </c>
    </row>
    <row r="56" spans="1:11" ht="4.5" customHeight="1">
      <c r="A56" s="18"/>
      <c r="B56" s="66"/>
      <c r="C56" s="34"/>
      <c r="D56" s="32"/>
      <c r="E56" s="210"/>
      <c r="F56" s="192"/>
      <c r="G56" s="193"/>
      <c r="H56" s="192"/>
      <c r="I56" s="210"/>
      <c r="J56" s="192"/>
      <c r="K56" s="193"/>
    </row>
    <row r="57" spans="1:11" ht="20.25" customHeight="1">
      <c r="A57" s="18" t="s">
        <v>112</v>
      </c>
      <c r="B57" s="66"/>
      <c r="C57" s="34"/>
      <c r="D57" s="32"/>
      <c r="E57" s="210"/>
      <c r="F57" s="192"/>
      <c r="G57" s="193"/>
      <c r="H57" s="192"/>
      <c r="I57" s="210"/>
      <c r="J57" s="192"/>
      <c r="K57" s="193"/>
    </row>
    <row r="58" spans="1:11" ht="20.25" customHeight="1">
      <c r="A58" s="40" t="s">
        <v>315</v>
      </c>
      <c r="B58" s="66"/>
      <c r="C58" s="34"/>
      <c r="D58" s="32"/>
      <c r="E58" s="210"/>
      <c r="F58" s="192"/>
      <c r="G58" s="193"/>
      <c r="H58" s="192"/>
      <c r="I58" s="210"/>
      <c r="J58" s="192"/>
      <c r="K58" s="193"/>
    </row>
    <row r="59" spans="1:11" ht="20.25" customHeight="1">
      <c r="A59" s="40" t="s">
        <v>302</v>
      </c>
      <c r="B59" s="66"/>
      <c r="C59" s="34"/>
      <c r="D59" s="32"/>
      <c r="E59" s="210"/>
      <c r="F59" s="192"/>
      <c r="G59" s="193"/>
      <c r="H59" s="192"/>
      <c r="I59" s="210"/>
      <c r="J59" s="192"/>
      <c r="K59" s="193"/>
    </row>
    <row r="60" spans="1:11" ht="20.25" customHeight="1">
      <c r="A60" s="119" t="s">
        <v>239</v>
      </c>
      <c r="B60" s="66"/>
      <c r="C60" s="34"/>
      <c r="D60" s="32"/>
      <c r="E60" s="210"/>
      <c r="F60" s="192"/>
      <c r="G60" s="193"/>
      <c r="H60" s="192"/>
      <c r="I60" s="210"/>
      <c r="J60" s="192"/>
      <c r="K60" s="193"/>
    </row>
    <row r="61" spans="1:11" ht="20.25" customHeight="1">
      <c r="A61" s="66" t="s">
        <v>234</v>
      </c>
      <c r="B61" s="66"/>
      <c r="C61" s="34"/>
      <c r="D61" s="32"/>
      <c r="E61" s="210">
        <v>808678</v>
      </c>
      <c r="F61" s="192"/>
      <c r="G61" s="193">
        <v>-1481625</v>
      </c>
      <c r="H61" s="192"/>
      <c r="I61" s="210">
        <v>0</v>
      </c>
      <c r="J61" s="192"/>
      <c r="K61" s="210">
        <v>0</v>
      </c>
    </row>
    <row r="62" spans="1:11" ht="20.25" customHeight="1">
      <c r="A62" s="119" t="s">
        <v>293</v>
      </c>
      <c r="B62" s="66"/>
      <c r="C62" s="34"/>
      <c r="D62" s="32"/>
      <c r="E62" s="210"/>
      <c r="F62" s="192"/>
      <c r="G62" s="193"/>
      <c r="H62" s="192"/>
      <c r="I62" s="210"/>
      <c r="J62" s="192"/>
      <c r="K62" s="210"/>
    </row>
    <row r="63" spans="1:11" ht="20.25" customHeight="1">
      <c r="A63" s="169" t="s">
        <v>294</v>
      </c>
      <c r="B63" s="66"/>
      <c r="C63" s="34"/>
      <c r="D63" s="32"/>
      <c r="E63" s="210"/>
      <c r="F63" s="192"/>
      <c r="G63" s="193"/>
      <c r="H63" s="192"/>
      <c r="I63" s="210"/>
      <c r="J63" s="192"/>
      <c r="K63" s="210"/>
    </row>
    <row r="64" spans="1:11" ht="20.25" customHeight="1">
      <c r="A64" s="169" t="s">
        <v>295</v>
      </c>
      <c r="B64" s="66"/>
      <c r="C64" s="34"/>
      <c r="D64" s="32"/>
      <c r="E64" s="210">
        <v>0</v>
      </c>
      <c r="F64" s="192"/>
      <c r="G64" s="193">
        <v>-441729</v>
      </c>
      <c r="H64" s="192"/>
      <c r="I64" s="210">
        <v>0</v>
      </c>
      <c r="J64" s="192"/>
      <c r="K64" s="210">
        <v>0</v>
      </c>
    </row>
    <row r="65" spans="1:11" ht="20.25" customHeight="1">
      <c r="A65" s="119" t="s">
        <v>220</v>
      </c>
      <c r="B65" s="66"/>
      <c r="C65" s="34"/>
      <c r="D65" s="32"/>
      <c r="E65" s="210">
        <v>-6958526</v>
      </c>
      <c r="F65" s="192"/>
      <c r="G65" s="193">
        <v>2492661</v>
      </c>
      <c r="H65" s="192"/>
      <c r="I65" s="210">
        <v>0</v>
      </c>
      <c r="J65" s="192"/>
      <c r="K65" s="210">
        <v>0</v>
      </c>
    </row>
    <row r="66" spans="1:11" ht="20.25" customHeight="1">
      <c r="A66" s="119" t="s">
        <v>298</v>
      </c>
      <c r="B66" s="66"/>
      <c r="C66" s="34"/>
      <c r="D66" s="32"/>
      <c r="E66" s="210"/>
      <c r="F66" s="192"/>
      <c r="G66" s="193"/>
      <c r="H66" s="192"/>
      <c r="I66" s="210"/>
      <c r="J66" s="192"/>
      <c r="K66" s="210"/>
    </row>
    <row r="67" spans="1:11" ht="20.25" customHeight="1">
      <c r="A67" s="171" t="s">
        <v>299</v>
      </c>
      <c r="B67" s="66"/>
      <c r="C67" s="34"/>
      <c r="D67" s="32"/>
      <c r="E67" s="210"/>
      <c r="F67" s="192"/>
      <c r="G67" s="193"/>
      <c r="H67" s="192"/>
      <c r="I67" s="210"/>
      <c r="J67" s="192"/>
      <c r="K67" s="210"/>
    </row>
    <row r="68" spans="1:11" ht="20.25" customHeight="1">
      <c r="A68" s="171" t="s">
        <v>316</v>
      </c>
      <c r="B68" s="66"/>
      <c r="C68" s="34"/>
      <c r="D68" s="32"/>
      <c r="E68" s="210"/>
      <c r="F68" s="192"/>
      <c r="G68" s="193"/>
      <c r="H68" s="192"/>
      <c r="I68" s="210"/>
      <c r="J68" s="192"/>
      <c r="K68" s="210"/>
    </row>
    <row r="69" spans="1:11" ht="19.5" customHeight="1">
      <c r="A69" s="171" t="s">
        <v>300</v>
      </c>
      <c r="B69" s="66"/>
      <c r="C69" s="34"/>
      <c r="D69" s="32"/>
      <c r="E69" s="210">
        <v>0</v>
      </c>
      <c r="F69" s="192"/>
      <c r="G69" s="193">
        <v>-3650</v>
      </c>
      <c r="H69" s="192"/>
      <c r="I69" s="210">
        <v>0</v>
      </c>
      <c r="J69" s="192"/>
      <c r="K69" s="210">
        <v>0</v>
      </c>
    </row>
    <row r="70" spans="1:11" ht="19.5" customHeight="1">
      <c r="A70" s="66" t="s">
        <v>339</v>
      </c>
      <c r="B70" s="66"/>
      <c r="C70" s="34"/>
      <c r="D70" s="32"/>
      <c r="E70" s="210"/>
      <c r="F70" s="192"/>
      <c r="G70" s="193"/>
      <c r="H70" s="192"/>
      <c r="I70" s="210"/>
      <c r="J70" s="192"/>
      <c r="K70" s="210"/>
    </row>
    <row r="71" spans="1:11" ht="20.25" customHeight="1">
      <c r="A71" s="66" t="s">
        <v>370</v>
      </c>
      <c r="B71" s="66"/>
      <c r="C71" s="34"/>
      <c r="D71" s="32"/>
      <c r="E71" s="210"/>
      <c r="I71" s="210"/>
      <c r="K71" s="210"/>
    </row>
    <row r="72" spans="1:11" ht="23.25" customHeight="1">
      <c r="A72" s="66" t="s">
        <v>328</v>
      </c>
      <c r="B72" s="66"/>
      <c r="C72" s="34"/>
      <c r="D72" s="32"/>
      <c r="E72" s="31">
        <v>-39134</v>
      </c>
      <c r="F72" s="192"/>
      <c r="G72" s="31">
        <v>103010</v>
      </c>
      <c r="H72" s="192"/>
      <c r="I72" s="143">
        <v>0</v>
      </c>
      <c r="J72" s="192"/>
      <c r="K72" s="143">
        <v>0</v>
      </c>
    </row>
    <row r="73" spans="1:11" ht="20.25" customHeight="1">
      <c r="A73" s="115" t="s">
        <v>312</v>
      </c>
      <c r="B73" s="66"/>
      <c r="C73" s="34"/>
      <c r="D73" s="32"/>
      <c r="E73" s="193"/>
      <c r="F73" s="192"/>
      <c r="G73" s="193"/>
      <c r="H73" s="192"/>
      <c r="I73" s="193"/>
      <c r="J73" s="192"/>
      <c r="K73" s="193"/>
    </row>
    <row r="74" spans="1:11" ht="20.25" customHeight="1">
      <c r="A74" s="115" t="s">
        <v>302</v>
      </c>
      <c r="B74" s="68"/>
      <c r="C74" s="49"/>
      <c r="D74" s="10"/>
      <c r="E74" s="211">
        <f>SUM(E58:E72)</f>
        <v>-6188982</v>
      </c>
      <c r="F74" s="9"/>
      <c r="G74" s="197">
        <f>SUM(G58:G72)</f>
        <v>668667</v>
      </c>
      <c r="H74" s="9"/>
      <c r="I74" s="211">
        <f>SUM(I58:I72)</f>
        <v>0</v>
      </c>
      <c r="J74" s="192"/>
      <c r="K74" s="211">
        <f>SUM(K58:K72)</f>
        <v>0</v>
      </c>
    </row>
    <row r="75" spans="1:11" ht="8.25" customHeight="1">
      <c r="A75" s="115"/>
      <c r="B75" s="68"/>
      <c r="C75" s="49"/>
      <c r="D75" s="10"/>
      <c r="E75" s="9"/>
      <c r="F75" s="9"/>
      <c r="G75" s="9"/>
      <c r="H75" s="9"/>
      <c r="I75" s="205"/>
      <c r="J75" s="192"/>
      <c r="K75" s="205"/>
    </row>
    <row r="76" spans="1:11" ht="20.25" customHeight="1">
      <c r="A76" s="40" t="s">
        <v>301</v>
      </c>
      <c r="B76" s="66"/>
      <c r="C76" s="34"/>
      <c r="D76" s="32"/>
      <c r="E76" s="193"/>
      <c r="F76" s="192"/>
      <c r="G76" s="193"/>
      <c r="H76" s="192"/>
      <c r="I76" s="193"/>
      <c r="J76" s="192"/>
      <c r="K76" s="193"/>
    </row>
    <row r="77" spans="1:11" ht="20.25" customHeight="1">
      <c r="A77" s="40" t="s">
        <v>302</v>
      </c>
      <c r="B77" s="66"/>
      <c r="C77" s="34"/>
      <c r="D77" s="32"/>
      <c r="E77" s="193"/>
      <c r="F77" s="192"/>
      <c r="G77" s="193"/>
      <c r="H77" s="192"/>
      <c r="I77" s="193"/>
      <c r="J77" s="192"/>
      <c r="K77" s="193"/>
    </row>
    <row r="78" spans="1:11" ht="20.25" customHeight="1">
      <c r="A78" s="66" t="s">
        <v>338</v>
      </c>
      <c r="B78" s="18"/>
      <c r="C78" s="34"/>
      <c r="D78" s="32"/>
      <c r="E78" s="193"/>
      <c r="F78" s="192"/>
      <c r="G78" s="193"/>
      <c r="H78" s="192"/>
      <c r="I78" s="193"/>
      <c r="J78" s="192"/>
      <c r="K78" s="193"/>
    </row>
    <row r="79" spans="1:11" ht="20.25" customHeight="1">
      <c r="A79" s="66" t="s">
        <v>317</v>
      </c>
      <c r="B79" s="18"/>
      <c r="C79" s="34"/>
      <c r="D79" s="32"/>
      <c r="E79" s="193">
        <v>55616</v>
      </c>
      <c r="F79" s="192"/>
      <c r="G79" s="193">
        <v>492</v>
      </c>
      <c r="H79" s="192"/>
      <c r="I79" s="210">
        <v>0</v>
      </c>
      <c r="J79" s="192"/>
      <c r="K79" s="210">
        <v>0</v>
      </c>
    </row>
    <row r="80" spans="1:12" s="175" customFormat="1" ht="20.25" customHeight="1">
      <c r="A80" s="179" t="s">
        <v>326</v>
      </c>
      <c r="B80" s="170"/>
      <c r="C80" s="148"/>
      <c r="D80" s="180"/>
      <c r="E80" s="206"/>
      <c r="F80" s="207"/>
      <c r="G80" s="206"/>
      <c r="H80" s="207"/>
      <c r="I80" s="206"/>
      <c r="J80" s="207"/>
      <c r="K80" s="210"/>
      <c r="L80" s="181"/>
    </row>
    <row r="81" spans="1:12" s="175" customFormat="1" ht="20.25" customHeight="1">
      <c r="A81" s="179" t="s">
        <v>327</v>
      </c>
      <c r="B81" s="170"/>
      <c r="C81" s="148"/>
      <c r="D81" s="180"/>
      <c r="E81" s="206"/>
      <c r="F81" s="207"/>
      <c r="G81" s="206"/>
      <c r="H81" s="207"/>
      <c r="I81" s="206"/>
      <c r="J81" s="207"/>
      <c r="K81" s="206"/>
      <c r="L81" s="181"/>
    </row>
    <row r="82" spans="1:12" ht="20.25" customHeight="1">
      <c r="A82" s="66" t="s">
        <v>328</v>
      </c>
      <c r="B82" s="18"/>
      <c r="C82" s="34"/>
      <c r="D82" s="32"/>
      <c r="E82" s="31">
        <v>2220</v>
      </c>
      <c r="F82" s="192"/>
      <c r="G82" s="31">
        <v>-266</v>
      </c>
      <c r="H82" s="192"/>
      <c r="I82" s="143">
        <v>0</v>
      </c>
      <c r="J82" s="192"/>
      <c r="K82" s="143">
        <v>0</v>
      </c>
      <c r="L82" s="182"/>
    </row>
    <row r="83" spans="1:12" ht="20.25" customHeight="1">
      <c r="A83" s="115" t="s">
        <v>314</v>
      </c>
      <c r="B83" s="18"/>
      <c r="C83" s="34"/>
      <c r="D83" s="32"/>
      <c r="E83" s="193"/>
      <c r="F83" s="192"/>
      <c r="G83" s="193"/>
      <c r="H83" s="192"/>
      <c r="I83" s="193"/>
      <c r="J83" s="192"/>
      <c r="K83" s="193"/>
      <c r="L83" s="182"/>
    </row>
    <row r="84" spans="1:11" ht="20.25" customHeight="1">
      <c r="A84" s="115" t="s">
        <v>302</v>
      </c>
      <c r="B84" s="18"/>
      <c r="C84" s="34"/>
      <c r="D84" s="32"/>
      <c r="E84" s="211">
        <f>SUM(E78:E82)</f>
        <v>57836</v>
      </c>
      <c r="F84" s="9"/>
      <c r="G84" s="197">
        <f>SUM(G78:G82)</f>
        <v>226</v>
      </c>
      <c r="H84" s="9"/>
      <c r="I84" s="211">
        <f>SUM(I78:I82)</f>
        <v>0</v>
      </c>
      <c r="J84" s="9"/>
      <c r="K84" s="211">
        <f>SUM(K78:K82)</f>
        <v>0</v>
      </c>
    </row>
    <row r="85" spans="1:11" ht="20.25" customHeight="1">
      <c r="A85" s="18" t="s">
        <v>199</v>
      </c>
      <c r="B85" s="18"/>
      <c r="C85" s="34"/>
      <c r="D85" s="32"/>
      <c r="E85" s="193"/>
      <c r="F85" s="192"/>
      <c r="G85" s="193"/>
      <c r="H85" s="192"/>
      <c r="I85" s="193"/>
      <c r="J85" s="192"/>
      <c r="K85" s="193"/>
    </row>
    <row r="86" spans="1:11" ht="20.25" customHeight="1">
      <c r="A86" s="18" t="s">
        <v>329</v>
      </c>
      <c r="B86" s="18"/>
      <c r="C86" s="34"/>
      <c r="D86" s="32"/>
      <c r="E86" s="211">
        <f>E84+E74</f>
        <v>-6131146</v>
      </c>
      <c r="F86" s="9"/>
      <c r="G86" s="197">
        <f>G84+G74</f>
        <v>668893</v>
      </c>
      <c r="H86" s="9"/>
      <c r="I86" s="211">
        <f>I84+I74</f>
        <v>0</v>
      </c>
      <c r="J86" s="9"/>
      <c r="K86" s="211">
        <f>K84+K74</f>
        <v>0</v>
      </c>
    </row>
    <row r="87" spans="1:11" ht="20.25" customHeight="1">
      <c r="A87" s="18" t="s">
        <v>330</v>
      </c>
      <c r="B87" s="66"/>
      <c r="C87" s="34"/>
      <c r="D87" s="32"/>
      <c r="E87" s="193"/>
      <c r="F87" s="192"/>
      <c r="G87" s="193"/>
      <c r="H87" s="192"/>
      <c r="I87" s="193"/>
      <c r="J87" s="192"/>
      <c r="K87" s="193"/>
    </row>
    <row r="88" spans="1:11" ht="20.25" customHeight="1" thickBot="1">
      <c r="A88" s="18" t="s">
        <v>115</v>
      </c>
      <c r="B88" s="66"/>
      <c r="C88" s="34"/>
      <c r="D88" s="32"/>
      <c r="E88" s="200">
        <f>E55+E86</f>
        <v>-900501</v>
      </c>
      <c r="F88" s="9"/>
      <c r="G88" s="200">
        <f>G55+G86</f>
        <v>8625615</v>
      </c>
      <c r="H88" s="9"/>
      <c r="I88" s="200">
        <f>I55+I86</f>
        <v>2549757</v>
      </c>
      <c r="J88" s="9"/>
      <c r="K88" s="200">
        <f>K55+K86</f>
        <v>3658505</v>
      </c>
    </row>
    <row r="89" spans="1:11" ht="20.25" customHeight="1" thickTop="1">
      <c r="A89" s="18" t="s">
        <v>330</v>
      </c>
      <c r="B89" s="18"/>
      <c r="C89" s="34"/>
      <c r="D89" s="32"/>
      <c r="E89" s="193"/>
      <c r="F89" s="192"/>
      <c r="G89" s="193"/>
      <c r="H89" s="192"/>
      <c r="I89" s="193"/>
      <c r="J89" s="192"/>
      <c r="K89" s="193"/>
    </row>
    <row r="90" spans="1:11" ht="20.25" customHeight="1">
      <c r="A90" s="18" t="s">
        <v>116</v>
      </c>
      <c r="B90" s="18"/>
      <c r="C90" s="34"/>
      <c r="D90" s="32"/>
      <c r="E90" s="193"/>
      <c r="F90" s="192"/>
      <c r="G90" s="193"/>
      <c r="H90" s="192"/>
      <c r="I90" s="193"/>
      <c r="J90" s="192"/>
      <c r="K90" s="193"/>
    </row>
    <row r="91" spans="1:11" ht="20.25" customHeight="1">
      <c r="A91" s="66" t="s">
        <v>63</v>
      </c>
      <c r="B91" s="66"/>
      <c r="C91" s="34"/>
      <c r="D91" s="32"/>
      <c r="E91" s="193">
        <v>787564</v>
      </c>
      <c r="F91" s="192"/>
      <c r="G91" s="192">
        <v>5969675</v>
      </c>
      <c r="H91" s="192"/>
      <c r="I91" s="193">
        <v>2549757</v>
      </c>
      <c r="J91" s="192"/>
      <c r="K91" s="192">
        <v>3658505</v>
      </c>
    </row>
    <row r="92" spans="1:11" ht="20.25" customHeight="1">
      <c r="A92" s="66" t="s">
        <v>111</v>
      </c>
      <c r="B92" s="18"/>
      <c r="C92" s="34"/>
      <c r="D92" s="32"/>
      <c r="E92" s="31">
        <v>-1688065</v>
      </c>
      <c r="F92" s="192"/>
      <c r="G92" s="31">
        <v>2655940</v>
      </c>
      <c r="H92" s="192"/>
      <c r="I92" s="143">
        <v>0</v>
      </c>
      <c r="J92" s="192"/>
      <c r="K92" s="143">
        <v>0</v>
      </c>
    </row>
    <row r="93" spans="1:11" s="50" customFormat="1" ht="20.25" customHeight="1">
      <c r="A93" s="18" t="s">
        <v>330</v>
      </c>
      <c r="B93" s="18"/>
      <c r="C93" s="49"/>
      <c r="D93" s="10"/>
      <c r="E93" s="208"/>
      <c r="F93" s="208"/>
      <c r="G93" s="208"/>
      <c r="H93" s="208"/>
      <c r="I93" s="208"/>
      <c r="J93" s="208"/>
      <c r="K93" s="208"/>
    </row>
    <row r="94" spans="1:11" ht="21.75" customHeight="1" thickBot="1">
      <c r="A94" s="18" t="s">
        <v>115</v>
      </c>
      <c r="B94" s="66"/>
      <c r="C94" s="34"/>
      <c r="D94" s="32"/>
      <c r="E94" s="200">
        <f>SUM(E91:E92)</f>
        <v>-900501</v>
      </c>
      <c r="F94" s="9"/>
      <c r="G94" s="200">
        <f>SUM(G91:G92)</f>
        <v>8625615</v>
      </c>
      <c r="H94" s="9"/>
      <c r="I94" s="200">
        <f>SUM(I91:I92)</f>
        <v>2549757</v>
      </c>
      <c r="J94" s="9"/>
      <c r="K94" s="200">
        <f>SUM(K91:K92)</f>
        <v>3658505</v>
      </c>
    </row>
    <row r="95" spans="1:11" ht="21.75" customHeight="1" thickTop="1">
      <c r="A95" s="18"/>
      <c r="B95" s="66"/>
      <c r="C95" s="34"/>
      <c r="D95" s="32"/>
      <c r="E95" s="9"/>
      <c r="F95" s="9"/>
      <c r="G95" s="9"/>
      <c r="H95" s="9"/>
      <c r="I95" s="9"/>
      <c r="J95" s="9"/>
      <c r="K95" s="9"/>
    </row>
    <row r="96" spans="1:11" ht="21.75" customHeight="1">
      <c r="A96" s="18"/>
      <c r="B96" s="66"/>
      <c r="C96" s="34"/>
      <c r="D96" s="32"/>
      <c r="E96" s="9"/>
      <c r="F96" s="9"/>
      <c r="G96" s="9"/>
      <c r="H96" s="9"/>
      <c r="I96" s="9"/>
      <c r="J96" s="9"/>
      <c r="K96" s="9"/>
    </row>
    <row r="97" spans="1:11" ht="21.75" customHeight="1">
      <c r="A97" s="35" t="s">
        <v>27</v>
      </c>
      <c r="B97" s="18"/>
      <c r="C97" s="18"/>
      <c r="D97" s="18"/>
      <c r="E97" s="203"/>
      <c r="F97" s="203"/>
      <c r="G97" s="203"/>
      <c r="H97" s="187"/>
      <c r="I97" s="187"/>
      <c r="J97" s="187"/>
      <c r="K97" s="187"/>
    </row>
    <row r="98" spans="1:11" ht="21.75" customHeight="1">
      <c r="A98" s="35" t="s">
        <v>28</v>
      </c>
      <c r="B98" s="18"/>
      <c r="C98" s="18"/>
      <c r="D98" s="18"/>
      <c r="E98" s="203"/>
      <c r="F98" s="203"/>
      <c r="G98" s="203"/>
      <c r="H98" s="187"/>
      <c r="I98" s="187"/>
      <c r="J98" s="187"/>
      <c r="K98" s="187"/>
    </row>
    <row r="99" spans="1:11" ht="21.75" customHeight="1">
      <c r="A99" s="37" t="s">
        <v>149</v>
      </c>
      <c r="B99" s="18"/>
      <c r="C99" s="185"/>
      <c r="D99" s="24"/>
      <c r="E99" s="187"/>
      <c r="F99" s="187"/>
      <c r="G99" s="187"/>
      <c r="H99" s="187"/>
      <c r="I99" s="187"/>
      <c r="J99" s="187"/>
      <c r="K99" s="187"/>
    </row>
    <row r="100" spans="1:11" ht="21.75" customHeight="1">
      <c r="A100" s="66"/>
      <c r="B100" s="66"/>
      <c r="C100" s="34"/>
      <c r="D100" s="24"/>
      <c r="E100" s="187"/>
      <c r="F100" s="187"/>
      <c r="G100" s="187"/>
      <c r="H100" s="187"/>
      <c r="I100" s="173"/>
      <c r="J100" s="147"/>
      <c r="K100" s="188" t="s">
        <v>103</v>
      </c>
    </row>
    <row r="101" spans="1:11" ht="21.75" customHeight="1">
      <c r="A101" s="66"/>
      <c r="B101" s="66"/>
      <c r="C101" s="34"/>
      <c r="D101" s="24"/>
      <c r="E101" s="251" t="s">
        <v>0</v>
      </c>
      <c r="F101" s="251"/>
      <c r="G101" s="251"/>
      <c r="H101" s="189"/>
      <c r="I101" s="251" t="s">
        <v>39</v>
      </c>
      <c r="J101" s="251"/>
      <c r="K101" s="251"/>
    </row>
    <row r="102" spans="1:11" ht="21.75" customHeight="1">
      <c r="A102" s="66"/>
      <c r="B102" s="66"/>
      <c r="C102" s="34"/>
      <c r="D102" s="24"/>
      <c r="E102" s="252" t="s">
        <v>7</v>
      </c>
      <c r="F102" s="252"/>
      <c r="G102" s="252"/>
      <c r="H102" s="189"/>
      <c r="I102" s="252" t="s">
        <v>7</v>
      </c>
      <c r="J102" s="252"/>
      <c r="K102" s="252"/>
    </row>
    <row r="103" spans="1:11" ht="21.75" customHeight="1">
      <c r="A103" s="66"/>
      <c r="B103" s="66"/>
      <c r="C103" s="34"/>
      <c r="D103" s="24"/>
      <c r="E103" s="253" t="s">
        <v>259</v>
      </c>
      <c r="F103" s="253"/>
      <c r="G103" s="253"/>
      <c r="H103" s="190"/>
      <c r="I103" s="253" t="s">
        <v>259</v>
      </c>
      <c r="J103" s="253"/>
      <c r="K103" s="253"/>
    </row>
    <row r="104" spans="1:11" ht="21.75" customHeight="1">
      <c r="A104" s="18"/>
      <c r="B104" s="18"/>
      <c r="C104" s="68"/>
      <c r="D104" s="24"/>
      <c r="E104" s="254" t="s">
        <v>258</v>
      </c>
      <c r="F104" s="255"/>
      <c r="G104" s="255"/>
      <c r="H104" s="190"/>
      <c r="I104" s="254" t="s">
        <v>258</v>
      </c>
      <c r="J104" s="255"/>
      <c r="K104" s="255"/>
    </row>
    <row r="105" spans="1:11" ht="21.75" customHeight="1">
      <c r="A105" s="18"/>
      <c r="B105" s="18"/>
      <c r="C105" s="34" t="s">
        <v>40</v>
      </c>
      <c r="D105" s="24"/>
      <c r="E105" s="191" t="s">
        <v>320</v>
      </c>
      <c r="F105" s="190"/>
      <c r="G105" s="191" t="s">
        <v>252</v>
      </c>
      <c r="H105" s="190"/>
      <c r="I105" s="191" t="s">
        <v>320</v>
      </c>
      <c r="J105" s="190"/>
      <c r="K105" s="191" t="s">
        <v>252</v>
      </c>
    </row>
    <row r="106" spans="1:11" ht="21.75" customHeight="1">
      <c r="A106" s="40" t="s">
        <v>123</v>
      </c>
      <c r="B106" s="40"/>
      <c r="C106" s="34">
        <v>4</v>
      </c>
      <c r="D106" s="32"/>
      <c r="E106" s="192"/>
      <c r="F106" s="192"/>
      <c r="G106" s="192"/>
      <c r="H106" s="192"/>
      <c r="I106" s="192"/>
      <c r="J106" s="192"/>
      <c r="K106" s="192"/>
    </row>
    <row r="107" spans="1:11" ht="21.75" customHeight="1">
      <c r="A107" s="66" t="s">
        <v>50</v>
      </c>
      <c r="B107" s="66"/>
      <c r="C107" s="34">
        <v>14</v>
      </c>
      <c r="D107" s="32"/>
      <c r="E107" s="193">
        <v>259182738</v>
      </c>
      <c r="F107" s="192"/>
      <c r="G107" s="193">
        <v>256868686</v>
      </c>
      <c r="H107" s="192"/>
      <c r="I107" s="193">
        <v>11915474</v>
      </c>
      <c r="J107" s="192"/>
      <c r="K107" s="193">
        <v>12809624</v>
      </c>
    </row>
    <row r="108" spans="1:11" ht="21.75" customHeight="1">
      <c r="A108" s="66" t="s">
        <v>152</v>
      </c>
      <c r="B108" s="66"/>
      <c r="C108" s="47">
        <v>8</v>
      </c>
      <c r="D108" s="32"/>
      <c r="E108" s="127">
        <v>4531454</v>
      </c>
      <c r="F108" s="192"/>
      <c r="G108" s="193">
        <v>6794151</v>
      </c>
      <c r="H108" s="192"/>
      <c r="I108" s="210">
        <v>0</v>
      </c>
      <c r="J108" s="210"/>
      <c r="K108" s="210">
        <v>0</v>
      </c>
    </row>
    <row r="109" spans="1:11" ht="21.75" customHeight="1">
      <c r="A109" s="66" t="s">
        <v>25</v>
      </c>
      <c r="B109" s="66"/>
      <c r="C109" s="34"/>
      <c r="D109" s="32"/>
      <c r="E109" s="193">
        <v>523926</v>
      </c>
      <c r="F109" s="192"/>
      <c r="G109" s="193">
        <v>368262</v>
      </c>
      <c r="H109" s="192"/>
      <c r="I109" s="193">
        <v>2348975</v>
      </c>
      <c r="J109" s="192"/>
      <c r="K109" s="193">
        <v>2131534</v>
      </c>
    </row>
    <row r="110" spans="1:11" ht="21.75" customHeight="1">
      <c r="A110" s="66" t="s">
        <v>132</v>
      </c>
      <c r="B110" s="66"/>
      <c r="D110" s="32"/>
      <c r="E110" s="193">
        <v>85923</v>
      </c>
      <c r="F110" s="192"/>
      <c r="G110" s="193">
        <v>51667</v>
      </c>
      <c r="H110" s="192"/>
      <c r="I110" s="193">
        <v>6620128</v>
      </c>
      <c r="J110" s="192"/>
      <c r="K110" s="193">
        <v>5763371</v>
      </c>
    </row>
    <row r="111" spans="1:11" ht="21.75" customHeight="1">
      <c r="A111" s="66" t="s">
        <v>184</v>
      </c>
      <c r="B111" s="66"/>
      <c r="C111" s="34"/>
      <c r="D111" s="32"/>
      <c r="E111" s="210">
        <v>0</v>
      </c>
      <c r="F111" s="210"/>
      <c r="G111" s="210">
        <v>0</v>
      </c>
      <c r="H111" s="192"/>
      <c r="I111" s="210">
        <v>0</v>
      </c>
      <c r="J111" s="192"/>
      <c r="K111" s="193">
        <v>178434</v>
      </c>
    </row>
    <row r="112" spans="1:11" ht="21.75" customHeight="1">
      <c r="A112" s="172" t="s">
        <v>386</v>
      </c>
      <c r="B112" s="66"/>
      <c r="D112" s="32"/>
      <c r="E112" s="193"/>
      <c r="F112" s="192"/>
      <c r="G112" s="193"/>
      <c r="H112" s="192"/>
      <c r="I112" s="210"/>
      <c r="J112" s="192"/>
      <c r="K112" s="204"/>
    </row>
    <row r="113" spans="1:11" ht="21.75" customHeight="1">
      <c r="A113" s="178" t="s">
        <v>292</v>
      </c>
      <c r="B113" s="66"/>
      <c r="D113" s="32"/>
      <c r="E113" s="193">
        <v>9236</v>
      </c>
      <c r="F113" s="192"/>
      <c r="G113" s="193">
        <v>95239</v>
      </c>
      <c r="H113" s="192"/>
      <c r="I113" s="210">
        <v>0</v>
      </c>
      <c r="J113" s="192"/>
      <c r="K113" s="210">
        <v>0</v>
      </c>
    </row>
    <row r="114" spans="1:11" ht="21.75" customHeight="1">
      <c r="A114" s="66" t="s">
        <v>37</v>
      </c>
      <c r="B114" s="66"/>
      <c r="C114" s="34"/>
      <c r="D114" s="32"/>
      <c r="E114" s="31">
        <v>1051203</v>
      </c>
      <c r="F114" s="192"/>
      <c r="G114" s="31">
        <v>1141601</v>
      </c>
      <c r="H114" s="192"/>
      <c r="I114" s="31">
        <v>42550</v>
      </c>
      <c r="J114" s="192"/>
      <c r="K114" s="31">
        <v>32578</v>
      </c>
    </row>
    <row r="115" spans="1:11" ht="21.75" customHeight="1">
      <c r="A115" s="18" t="s">
        <v>122</v>
      </c>
      <c r="B115" s="18"/>
      <c r="C115" s="34"/>
      <c r="D115" s="32"/>
      <c r="E115" s="195">
        <f>SUM(E107:E114)</f>
        <v>265384480</v>
      </c>
      <c r="F115" s="9"/>
      <c r="G115" s="195">
        <f>SUM(G107:G114)</f>
        <v>265319606</v>
      </c>
      <c r="H115" s="9"/>
      <c r="I115" s="195">
        <f>SUM(I107:I114)</f>
        <v>20927127</v>
      </c>
      <c r="J115" s="9"/>
      <c r="K115" s="195">
        <f>SUM(K107:K114)</f>
        <v>20915541</v>
      </c>
    </row>
    <row r="116" spans="1:11" ht="11.25" customHeight="1">
      <c r="A116" s="18"/>
      <c r="B116" s="18"/>
      <c r="C116" s="34"/>
      <c r="D116" s="32"/>
      <c r="E116" s="193"/>
      <c r="F116" s="192"/>
      <c r="G116" s="193"/>
      <c r="H116" s="192"/>
      <c r="I116" s="193"/>
      <c r="J116" s="192"/>
      <c r="K116" s="193"/>
    </row>
    <row r="117" spans="1:11" ht="21.75" customHeight="1">
      <c r="A117" s="40" t="s">
        <v>22</v>
      </c>
      <c r="B117" s="40"/>
      <c r="C117" s="34">
        <v>4</v>
      </c>
      <c r="D117" s="32"/>
      <c r="E117" s="193"/>
      <c r="F117" s="192"/>
      <c r="G117" s="193"/>
      <c r="H117" s="192"/>
      <c r="I117" s="193"/>
      <c r="J117" s="192"/>
      <c r="K117" s="193"/>
    </row>
    <row r="118" spans="1:11" ht="21.75" customHeight="1">
      <c r="A118" s="66" t="s">
        <v>58</v>
      </c>
      <c r="B118" s="66"/>
      <c r="C118" s="34"/>
      <c r="D118" s="32"/>
      <c r="E118" s="193">
        <v>222897773</v>
      </c>
      <c r="F118" s="192"/>
      <c r="G118" s="193">
        <v>228878871</v>
      </c>
      <c r="H118" s="192"/>
      <c r="I118" s="193">
        <v>11360685</v>
      </c>
      <c r="J118" s="192"/>
      <c r="K118" s="193">
        <v>12084790</v>
      </c>
    </row>
    <row r="119" spans="1:11" ht="21.75" customHeight="1">
      <c r="A119" s="66" t="s">
        <v>387</v>
      </c>
      <c r="B119" s="66"/>
      <c r="C119" s="34"/>
      <c r="D119" s="32"/>
      <c r="E119" s="193"/>
      <c r="F119" s="192"/>
      <c r="G119" s="193"/>
      <c r="H119" s="192"/>
      <c r="I119" s="193"/>
      <c r="J119" s="192"/>
      <c r="K119" s="193"/>
    </row>
    <row r="120" spans="1:11" ht="21.75" customHeight="1">
      <c r="A120" s="66" t="s">
        <v>141</v>
      </c>
      <c r="B120" s="66"/>
      <c r="C120" s="34"/>
      <c r="D120" s="32"/>
      <c r="E120" s="193">
        <v>1306908</v>
      </c>
      <c r="F120" s="192"/>
      <c r="G120" s="193">
        <v>-3065959</v>
      </c>
      <c r="H120" s="192"/>
      <c r="I120" s="210">
        <v>0</v>
      </c>
      <c r="J120" s="210"/>
      <c r="K120" s="210">
        <v>0</v>
      </c>
    </row>
    <row r="121" spans="1:11" ht="21.75" customHeight="1">
      <c r="A121" s="66" t="s">
        <v>198</v>
      </c>
      <c r="B121" s="66"/>
      <c r="C121" s="34"/>
      <c r="D121" s="32"/>
      <c r="E121" s="193">
        <v>10474863</v>
      </c>
      <c r="F121" s="192"/>
      <c r="G121" s="193">
        <v>9991365</v>
      </c>
      <c r="H121" s="192"/>
      <c r="I121" s="193">
        <v>435454</v>
      </c>
      <c r="J121" s="192"/>
      <c r="K121" s="193">
        <v>452143</v>
      </c>
    </row>
    <row r="122" spans="1:11" ht="21.75" customHeight="1">
      <c r="A122" s="66" t="s">
        <v>69</v>
      </c>
      <c r="B122" s="66"/>
      <c r="C122" s="34"/>
      <c r="D122" s="32"/>
      <c r="E122" s="193">
        <v>15588256</v>
      </c>
      <c r="F122" s="192"/>
      <c r="G122" s="193">
        <v>15134599</v>
      </c>
      <c r="H122" s="192"/>
      <c r="I122" s="193">
        <v>1783399</v>
      </c>
      <c r="J122" s="192"/>
      <c r="K122" s="193">
        <v>1432263</v>
      </c>
    </row>
    <row r="123" spans="1:11" ht="21.75" customHeight="1">
      <c r="A123" s="66" t="s">
        <v>325</v>
      </c>
      <c r="B123" s="66"/>
      <c r="C123" s="34">
        <v>7</v>
      </c>
      <c r="D123" s="32"/>
      <c r="E123" s="210">
        <v>0</v>
      </c>
      <c r="F123" s="192"/>
      <c r="G123" s="210">
        <v>0</v>
      </c>
      <c r="H123" s="210"/>
      <c r="I123" s="210">
        <v>495000</v>
      </c>
      <c r="J123" s="210"/>
      <c r="K123" s="210">
        <v>0</v>
      </c>
    </row>
    <row r="124" spans="1:11" ht="21.75" customHeight="1">
      <c r="A124" s="66" t="s">
        <v>154</v>
      </c>
      <c r="B124" s="66"/>
      <c r="C124" s="34"/>
      <c r="D124" s="32"/>
      <c r="E124" s="193">
        <v>187050</v>
      </c>
      <c r="F124" s="192"/>
      <c r="G124" s="210">
        <v>122288</v>
      </c>
      <c r="H124" s="210"/>
      <c r="I124" s="210">
        <v>1168793</v>
      </c>
      <c r="J124" s="210"/>
      <c r="K124" s="210">
        <v>0</v>
      </c>
    </row>
    <row r="125" spans="1:11" ht="21.75" customHeight="1">
      <c r="A125" s="66" t="s">
        <v>70</v>
      </c>
      <c r="B125" s="66"/>
      <c r="C125" s="34"/>
      <c r="D125" s="32"/>
      <c r="E125" s="31">
        <v>6880815</v>
      </c>
      <c r="F125" s="192"/>
      <c r="G125" s="31">
        <v>5617745</v>
      </c>
      <c r="H125" s="192"/>
      <c r="I125" s="31">
        <v>2312523</v>
      </c>
      <c r="J125" s="192"/>
      <c r="K125" s="31">
        <v>1824047</v>
      </c>
    </row>
    <row r="126" spans="1:11" ht="21.75" customHeight="1">
      <c r="A126" s="18" t="s">
        <v>24</v>
      </c>
      <c r="B126" s="18"/>
      <c r="C126" s="34"/>
      <c r="D126" s="32"/>
      <c r="E126" s="212">
        <f>SUM(E118:E125)</f>
        <v>257335665</v>
      </c>
      <c r="F126" s="9"/>
      <c r="G126" s="195">
        <f>SUM(G118:G125)</f>
        <v>256678909</v>
      </c>
      <c r="H126" s="9"/>
      <c r="I126" s="195">
        <f>SUM(I118:I125)</f>
        <v>17555854</v>
      </c>
      <c r="J126" s="9"/>
      <c r="K126" s="195">
        <f>SUM(K118:K125)</f>
        <v>15793243</v>
      </c>
    </row>
    <row r="127" spans="1:11" ht="11.25" customHeight="1">
      <c r="A127" s="18"/>
      <c r="B127" s="18"/>
      <c r="C127" s="34"/>
      <c r="D127" s="32"/>
      <c r="E127" s="193"/>
      <c r="F127" s="192"/>
      <c r="G127" s="193"/>
      <c r="H127" s="192"/>
      <c r="I127" s="193"/>
      <c r="J127" s="192"/>
      <c r="K127" s="193"/>
    </row>
    <row r="128" spans="1:11" ht="21.75" customHeight="1">
      <c r="A128" s="66" t="s">
        <v>143</v>
      </c>
      <c r="B128" s="18"/>
      <c r="C128" s="34"/>
      <c r="D128" s="32"/>
      <c r="E128" s="193"/>
      <c r="F128" s="192"/>
      <c r="G128" s="193"/>
      <c r="H128" s="192"/>
      <c r="I128" s="193"/>
      <c r="J128" s="192"/>
      <c r="K128" s="193"/>
    </row>
    <row r="129" spans="1:11" ht="21.75" customHeight="1">
      <c r="A129" s="66" t="s">
        <v>171</v>
      </c>
      <c r="B129" s="68"/>
      <c r="C129" s="34" t="s">
        <v>191</v>
      </c>
      <c r="D129" s="32"/>
      <c r="E129" s="143">
        <v>4217871</v>
      </c>
      <c r="F129" s="192"/>
      <c r="G129" s="31">
        <v>4158797</v>
      </c>
      <c r="H129" s="192"/>
      <c r="I129" s="143">
        <v>0</v>
      </c>
      <c r="J129" s="210"/>
      <c r="K129" s="143">
        <v>0</v>
      </c>
    </row>
    <row r="130" spans="1:11" ht="21.75" customHeight="1">
      <c r="A130" s="18" t="s">
        <v>124</v>
      </c>
      <c r="B130" s="68"/>
      <c r="C130" s="34"/>
      <c r="D130" s="32"/>
      <c r="E130" s="193"/>
      <c r="F130" s="192"/>
      <c r="G130" s="193"/>
      <c r="H130" s="192"/>
      <c r="I130" s="193"/>
      <c r="J130" s="192"/>
      <c r="K130" s="193"/>
    </row>
    <row r="131" spans="1:11" ht="21.75" customHeight="1">
      <c r="A131" s="18" t="s">
        <v>128</v>
      </c>
      <c r="B131" s="18"/>
      <c r="C131" s="49"/>
      <c r="D131" s="10"/>
      <c r="E131" s="214">
        <f>E115-E126+E129</f>
        <v>12266686</v>
      </c>
      <c r="F131" s="9"/>
      <c r="G131" s="198">
        <f>G115-G126+G129</f>
        <v>12799494</v>
      </c>
      <c r="H131" s="9"/>
      <c r="I131" s="198">
        <f>I115-I126</f>
        <v>3371273</v>
      </c>
      <c r="J131" s="9"/>
      <c r="K131" s="198">
        <f>K115-K126</f>
        <v>5122298</v>
      </c>
    </row>
    <row r="132" spans="1:11" ht="21.75" customHeight="1">
      <c r="A132" s="66" t="s">
        <v>129</v>
      </c>
      <c r="B132" s="66"/>
      <c r="C132" s="34"/>
      <c r="D132" s="32"/>
      <c r="E132" s="210">
        <v>1859027</v>
      </c>
      <c r="F132" s="192"/>
      <c r="G132" s="193">
        <v>1599916</v>
      </c>
      <c r="H132" s="192"/>
      <c r="I132" s="193">
        <v>-124844</v>
      </c>
      <c r="J132" s="192"/>
      <c r="K132" s="193">
        <v>-161323</v>
      </c>
    </row>
    <row r="133" spans="1:11" ht="21.75" customHeight="1" thickBot="1">
      <c r="A133" s="18" t="s">
        <v>62</v>
      </c>
      <c r="B133" s="18"/>
      <c r="C133" s="34"/>
      <c r="D133" s="32"/>
      <c r="E133" s="215">
        <f>E131-E132</f>
        <v>10407659</v>
      </c>
      <c r="F133" s="9"/>
      <c r="G133" s="199">
        <f>G131-G132</f>
        <v>11199578</v>
      </c>
      <c r="H133" s="9"/>
      <c r="I133" s="199">
        <f>I131-I132</f>
        <v>3496117</v>
      </c>
      <c r="J133" s="9"/>
      <c r="K133" s="199">
        <f>K131-K132</f>
        <v>5283621</v>
      </c>
    </row>
    <row r="134" spans="1:11" ht="15.75" thickTop="1">
      <c r="A134" s="18"/>
      <c r="B134" s="18"/>
      <c r="C134" s="34"/>
      <c r="D134" s="32"/>
      <c r="E134" s="193"/>
      <c r="F134" s="192"/>
      <c r="G134" s="193"/>
      <c r="H134" s="192"/>
      <c r="I134" s="193"/>
      <c r="J134" s="192"/>
      <c r="K134" s="193"/>
    </row>
    <row r="135" spans="1:11" ht="21.75" customHeight="1">
      <c r="A135" s="18" t="s">
        <v>89</v>
      </c>
      <c r="B135" s="66"/>
      <c r="C135" s="34"/>
      <c r="D135" s="32"/>
      <c r="E135" s="193"/>
      <c r="F135" s="192"/>
      <c r="G135" s="193"/>
      <c r="H135" s="192"/>
      <c r="I135" s="193"/>
      <c r="J135" s="192"/>
      <c r="K135" s="193"/>
    </row>
    <row r="136" spans="1:11" ht="21.75" customHeight="1">
      <c r="A136" s="66" t="s">
        <v>63</v>
      </c>
      <c r="B136" s="66"/>
      <c r="C136" s="34"/>
      <c r="D136" s="32"/>
      <c r="E136" s="193">
        <v>8383884</v>
      </c>
      <c r="F136" s="192"/>
      <c r="G136" s="193">
        <v>8942600</v>
      </c>
      <c r="H136" s="192"/>
      <c r="I136" s="193">
        <v>3496117</v>
      </c>
      <c r="J136" s="192"/>
      <c r="K136" s="193">
        <v>5283621</v>
      </c>
    </row>
    <row r="137" spans="1:11" ht="21.75" customHeight="1">
      <c r="A137" s="66" t="s">
        <v>111</v>
      </c>
      <c r="B137" s="66"/>
      <c r="C137" s="34"/>
      <c r="D137" s="32"/>
      <c r="E137" s="31">
        <v>2023775</v>
      </c>
      <c r="F137" s="192"/>
      <c r="G137" s="31">
        <v>2256978</v>
      </c>
      <c r="H137" s="192"/>
      <c r="I137" s="143">
        <v>0</v>
      </c>
      <c r="J137" s="210"/>
      <c r="K137" s="143">
        <v>0</v>
      </c>
    </row>
    <row r="138" spans="1:11" ht="21.75" customHeight="1" thickBot="1">
      <c r="A138" s="18" t="s">
        <v>62</v>
      </c>
      <c r="B138" s="18"/>
      <c r="C138" s="34"/>
      <c r="D138" s="32"/>
      <c r="E138" s="215">
        <f>SUM(E136:E137)</f>
        <v>10407659</v>
      </c>
      <c r="F138" s="9"/>
      <c r="G138" s="199">
        <f>SUM(G136:G137)</f>
        <v>11199578</v>
      </c>
      <c r="H138" s="9"/>
      <c r="I138" s="199">
        <f>SUM(I136:I137)</f>
        <v>3496117</v>
      </c>
      <c r="J138" s="9"/>
      <c r="K138" s="199">
        <f>SUM(K136:K137)</f>
        <v>5283621</v>
      </c>
    </row>
    <row r="139" spans="1:4" ht="15.75" thickTop="1">
      <c r="A139" s="18"/>
      <c r="B139" s="18"/>
      <c r="C139" s="34"/>
      <c r="D139" s="32"/>
    </row>
    <row r="140" spans="1:11" ht="21.75" customHeight="1" thickBot="1">
      <c r="A140" s="174" t="s">
        <v>97</v>
      </c>
      <c r="B140" s="18"/>
      <c r="C140" s="34">
        <v>15</v>
      </c>
      <c r="D140" s="10"/>
      <c r="E140" s="217">
        <v>0.99</v>
      </c>
      <c r="F140" s="214"/>
      <c r="G140" s="217">
        <v>1.06</v>
      </c>
      <c r="H140" s="9"/>
      <c r="I140" s="217">
        <v>0.37</v>
      </c>
      <c r="J140" s="214"/>
      <c r="K140" s="217">
        <v>0.58</v>
      </c>
    </row>
    <row r="141" spans="1:11" ht="21.75" customHeight="1" thickTop="1">
      <c r="A141" s="35" t="s">
        <v>27</v>
      </c>
      <c r="B141" s="18"/>
      <c r="C141" s="18"/>
      <c r="D141" s="18"/>
      <c r="E141" s="203"/>
      <c r="F141" s="203"/>
      <c r="G141" s="203"/>
      <c r="H141" s="187"/>
      <c r="I141" s="187"/>
      <c r="J141" s="187"/>
      <c r="K141" s="187"/>
    </row>
    <row r="142" spans="1:11" ht="21.75" customHeight="1">
      <c r="A142" s="35" t="s">
        <v>28</v>
      </c>
      <c r="B142" s="18"/>
      <c r="C142" s="18"/>
      <c r="D142" s="18"/>
      <c r="E142" s="203"/>
      <c r="F142" s="203"/>
      <c r="G142" s="203"/>
      <c r="H142" s="187"/>
      <c r="I142" s="187"/>
      <c r="J142" s="187"/>
      <c r="K142" s="187"/>
    </row>
    <row r="143" spans="1:11" ht="21.75" customHeight="1">
      <c r="A143" s="37" t="s">
        <v>150</v>
      </c>
      <c r="B143" s="18"/>
      <c r="C143" s="185"/>
      <c r="D143" s="24"/>
      <c r="E143" s="187"/>
      <c r="F143" s="187"/>
      <c r="G143" s="187"/>
      <c r="H143" s="187"/>
      <c r="I143" s="187"/>
      <c r="J143" s="187"/>
      <c r="K143" s="187"/>
    </row>
    <row r="144" spans="1:13" ht="21.75" customHeight="1">
      <c r="A144" s="66"/>
      <c r="B144" s="66"/>
      <c r="C144" s="34"/>
      <c r="D144" s="24"/>
      <c r="E144" s="187"/>
      <c r="F144" s="187"/>
      <c r="G144" s="187"/>
      <c r="H144" s="187"/>
      <c r="I144" s="173"/>
      <c r="J144" s="147"/>
      <c r="K144" s="188" t="s">
        <v>103</v>
      </c>
      <c r="L144" s="147"/>
      <c r="M144" s="71"/>
    </row>
    <row r="145" spans="1:11" ht="21.75" customHeight="1">
      <c r="A145" s="3"/>
      <c r="B145" s="3"/>
      <c r="C145" s="34"/>
      <c r="D145" s="24"/>
      <c r="E145" s="251" t="s">
        <v>0</v>
      </c>
      <c r="F145" s="251"/>
      <c r="G145" s="251"/>
      <c r="H145" s="189"/>
      <c r="I145" s="251" t="s">
        <v>39</v>
      </c>
      <c r="J145" s="251"/>
      <c r="K145" s="251"/>
    </row>
    <row r="146" spans="1:11" ht="21.75" customHeight="1">
      <c r="A146" s="66"/>
      <c r="B146" s="66"/>
      <c r="C146" s="34"/>
      <c r="D146" s="24"/>
      <c r="E146" s="252" t="s">
        <v>7</v>
      </c>
      <c r="F146" s="252"/>
      <c r="G146" s="252"/>
      <c r="H146" s="189"/>
      <c r="I146" s="252" t="s">
        <v>7</v>
      </c>
      <c r="J146" s="252"/>
      <c r="K146" s="252"/>
    </row>
    <row r="147" spans="1:11" ht="21.75" customHeight="1">
      <c r="A147" s="66"/>
      <c r="B147" s="66"/>
      <c r="C147" s="34"/>
      <c r="D147" s="24"/>
      <c r="E147" s="253" t="s">
        <v>259</v>
      </c>
      <c r="F147" s="253"/>
      <c r="G147" s="253"/>
      <c r="H147" s="190"/>
      <c r="I147" s="253" t="s">
        <v>259</v>
      </c>
      <c r="J147" s="253"/>
      <c r="K147" s="253"/>
    </row>
    <row r="148" spans="1:11" ht="21.75" customHeight="1">
      <c r="A148" s="18"/>
      <c r="B148" s="18"/>
      <c r="C148" s="68"/>
      <c r="D148" s="24"/>
      <c r="E148" s="254" t="s">
        <v>258</v>
      </c>
      <c r="F148" s="255"/>
      <c r="G148" s="255"/>
      <c r="H148" s="190"/>
      <c r="I148" s="254" t="s">
        <v>258</v>
      </c>
      <c r="J148" s="255"/>
      <c r="K148" s="255"/>
    </row>
    <row r="149" spans="1:11" ht="21.75" customHeight="1">
      <c r="A149" s="18"/>
      <c r="B149" s="18"/>
      <c r="C149" s="34"/>
      <c r="D149" s="24"/>
      <c r="E149" s="191" t="s">
        <v>320</v>
      </c>
      <c r="F149" s="190"/>
      <c r="G149" s="191" t="s">
        <v>252</v>
      </c>
      <c r="H149" s="190"/>
      <c r="I149" s="191" t="s">
        <v>320</v>
      </c>
      <c r="J149" s="190"/>
      <c r="K149" s="191" t="s">
        <v>252</v>
      </c>
    </row>
    <row r="150" spans="1:11" ht="6" customHeight="1">
      <c r="A150" s="40"/>
      <c r="B150" s="18"/>
      <c r="C150" s="34"/>
      <c r="D150" s="24"/>
      <c r="E150" s="209"/>
      <c r="F150" s="209"/>
      <c r="G150" s="209"/>
      <c r="H150" s="209"/>
      <c r="I150" s="209"/>
      <c r="J150" s="209"/>
      <c r="K150" s="209"/>
    </row>
    <row r="151" spans="1:11" ht="20.25" customHeight="1">
      <c r="A151" s="18" t="s">
        <v>62</v>
      </c>
      <c r="B151" s="66"/>
      <c r="C151" s="34"/>
      <c r="D151" s="32"/>
      <c r="E151" s="198">
        <v>10407659</v>
      </c>
      <c r="F151" s="9"/>
      <c r="G151" s="198">
        <v>11199578</v>
      </c>
      <c r="H151" s="9"/>
      <c r="I151" s="198">
        <v>3496117</v>
      </c>
      <c r="J151" s="9"/>
      <c r="K151" s="198">
        <v>5283621</v>
      </c>
    </row>
    <row r="152" spans="1:11" ht="6" customHeight="1">
      <c r="A152" s="18"/>
      <c r="B152" s="66"/>
      <c r="C152" s="34"/>
      <c r="D152" s="32"/>
      <c r="E152" s="193"/>
      <c r="F152" s="192"/>
      <c r="G152" s="193"/>
      <c r="H152" s="192"/>
      <c r="I152" s="193"/>
      <c r="J152" s="192"/>
      <c r="K152" s="193"/>
    </row>
    <row r="153" spans="1:11" ht="20.25" customHeight="1">
      <c r="A153" s="18" t="s">
        <v>112</v>
      </c>
      <c r="B153" s="66"/>
      <c r="C153" s="34"/>
      <c r="D153" s="32"/>
      <c r="E153" s="193"/>
      <c r="F153" s="192"/>
      <c r="G153" s="193"/>
      <c r="H153" s="192"/>
      <c r="I153" s="193"/>
      <c r="J153" s="192"/>
      <c r="K153" s="193"/>
    </row>
    <row r="154" spans="1:11" ht="20.25" customHeight="1">
      <c r="A154" s="40" t="s">
        <v>315</v>
      </c>
      <c r="B154" s="66"/>
      <c r="C154" s="34"/>
      <c r="D154" s="32"/>
      <c r="E154" s="193"/>
      <c r="F154" s="192"/>
      <c r="G154" s="193"/>
      <c r="H154" s="192"/>
      <c r="I154" s="193"/>
      <c r="J154" s="192"/>
      <c r="K154" s="193"/>
    </row>
    <row r="155" spans="1:11" ht="20.25" customHeight="1">
      <c r="A155" s="40" t="s">
        <v>302</v>
      </c>
      <c r="B155" s="66"/>
      <c r="C155" s="34"/>
      <c r="D155" s="32"/>
      <c r="E155" s="193"/>
      <c r="F155" s="192"/>
      <c r="G155" s="193"/>
      <c r="H155" s="192"/>
      <c r="I155" s="193"/>
      <c r="J155" s="192"/>
      <c r="K155" s="193"/>
    </row>
    <row r="156" spans="1:11" ht="20.25" customHeight="1">
      <c r="A156" s="119" t="s">
        <v>239</v>
      </c>
      <c r="B156" s="66"/>
      <c r="C156" s="34"/>
      <c r="D156" s="32"/>
      <c r="E156" s="193"/>
      <c r="F156" s="192"/>
      <c r="G156" s="193"/>
      <c r="H156" s="192"/>
      <c r="I156" s="193"/>
      <c r="J156" s="192"/>
      <c r="K156" s="193"/>
    </row>
    <row r="157" spans="1:11" ht="20.25" customHeight="1">
      <c r="A157" s="66" t="s">
        <v>234</v>
      </c>
      <c r="B157" s="66"/>
      <c r="C157" s="34"/>
      <c r="D157" s="32"/>
      <c r="E157" s="176">
        <v>761506</v>
      </c>
      <c r="F157" s="192"/>
      <c r="G157" s="176">
        <v>-652756</v>
      </c>
      <c r="H157" s="192"/>
      <c r="I157" s="210">
        <v>0</v>
      </c>
      <c r="J157" s="192"/>
      <c r="K157" s="210">
        <v>0</v>
      </c>
    </row>
    <row r="158" spans="1:11" ht="20.25" customHeight="1">
      <c r="A158" s="119" t="s">
        <v>293</v>
      </c>
      <c r="B158" s="66"/>
      <c r="C158" s="34"/>
      <c r="D158" s="32"/>
      <c r="E158" s="176"/>
      <c r="F158" s="192"/>
      <c r="G158" s="176"/>
      <c r="H158" s="192"/>
      <c r="I158" s="210"/>
      <c r="J158" s="192"/>
      <c r="K158" s="210"/>
    </row>
    <row r="159" spans="1:11" ht="20.25" customHeight="1">
      <c r="A159" s="169" t="s">
        <v>294</v>
      </c>
      <c r="B159" s="66"/>
      <c r="C159" s="34"/>
      <c r="D159" s="32"/>
      <c r="E159" s="176"/>
      <c r="F159" s="192"/>
      <c r="G159" s="176"/>
      <c r="H159" s="192"/>
      <c r="I159" s="210"/>
      <c r="J159" s="192"/>
      <c r="K159" s="210"/>
    </row>
    <row r="160" spans="1:11" ht="20.25" customHeight="1">
      <c r="A160" s="169" t="s">
        <v>295</v>
      </c>
      <c r="B160" s="66"/>
      <c r="C160" s="34"/>
      <c r="D160" s="32"/>
      <c r="E160" s="210">
        <v>0</v>
      </c>
      <c r="F160" s="192"/>
      <c r="G160" s="176">
        <v>-441729</v>
      </c>
      <c r="H160" s="192"/>
      <c r="I160" s="210">
        <v>0</v>
      </c>
      <c r="J160" s="192"/>
      <c r="K160" s="210">
        <v>0</v>
      </c>
    </row>
    <row r="161" spans="1:11" ht="20.25" customHeight="1">
      <c r="A161" s="119" t="s">
        <v>220</v>
      </c>
      <c r="B161" s="66"/>
      <c r="C161" s="34"/>
      <c r="D161" s="32"/>
      <c r="E161" s="193">
        <v>-7335878</v>
      </c>
      <c r="F161" s="192"/>
      <c r="G161" s="193">
        <v>-2744184</v>
      </c>
      <c r="H161" s="192"/>
      <c r="I161" s="210">
        <v>0</v>
      </c>
      <c r="J161" s="192"/>
      <c r="K161" s="210">
        <v>0</v>
      </c>
    </row>
    <row r="162" spans="1:11" ht="20.25" customHeight="1">
      <c r="A162" s="119" t="s">
        <v>298</v>
      </c>
      <c r="B162" s="66"/>
      <c r="C162" s="34"/>
      <c r="D162" s="32"/>
      <c r="E162" s="193"/>
      <c r="F162" s="192"/>
      <c r="G162" s="193"/>
      <c r="H162" s="192"/>
      <c r="I162" s="210"/>
      <c r="J162" s="192"/>
      <c r="K162" s="210"/>
    </row>
    <row r="163" spans="1:11" ht="20.25" customHeight="1">
      <c r="A163" s="171" t="s">
        <v>299</v>
      </c>
      <c r="B163" s="66"/>
      <c r="C163" s="34"/>
      <c r="D163" s="32"/>
      <c r="E163" s="193"/>
      <c r="F163" s="192"/>
      <c r="G163" s="193"/>
      <c r="H163" s="192"/>
      <c r="I163" s="210"/>
      <c r="J163" s="192"/>
      <c r="K163" s="210"/>
    </row>
    <row r="164" spans="1:11" ht="20.25" customHeight="1">
      <c r="A164" s="171" t="s">
        <v>316</v>
      </c>
      <c r="B164" s="66"/>
      <c r="C164" s="34"/>
      <c r="D164" s="32"/>
      <c r="E164" s="193"/>
      <c r="F164" s="192"/>
      <c r="G164" s="193"/>
      <c r="H164" s="192"/>
      <c r="I164" s="210"/>
      <c r="J164" s="192"/>
      <c r="K164" s="210"/>
    </row>
    <row r="165" spans="1:11" ht="20.25" customHeight="1">
      <c r="A165" s="171" t="s">
        <v>300</v>
      </c>
      <c r="B165" s="66"/>
      <c r="C165" s="34"/>
      <c r="D165" s="32"/>
      <c r="E165" s="210">
        <v>0</v>
      </c>
      <c r="F165" s="192"/>
      <c r="G165" s="193">
        <v>-3650</v>
      </c>
      <c r="H165" s="192"/>
      <c r="I165" s="210">
        <v>0</v>
      </c>
      <c r="J165" s="192"/>
      <c r="K165" s="210">
        <v>0</v>
      </c>
    </row>
    <row r="166" spans="1:11" ht="20.25" customHeight="1">
      <c r="A166" s="66" t="s">
        <v>339</v>
      </c>
      <c r="B166" s="66"/>
      <c r="C166" s="34"/>
      <c r="D166" s="32"/>
      <c r="E166" s="210"/>
      <c r="F166" s="192"/>
      <c r="G166" s="193"/>
      <c r="H166" s="192"/>
      <c r="I166" s="210"/>
      <c r="J166" s="192"/>
      <c r="K166" s="210"/>
    </row>
    <row r="167" spans="1:11" ht="20.25" customHeight="1">
      <c r="A167" s="66" t="s">
        <v>340</v>
      </c>
      <c r="B167" s="66"/>
      <c r="C167" s="34"/>
      <c r="D167" s="32"/>
      <c r="E167" s="193"/>
      <c r="F167" s="192"/>
      <c r="G167" s="193"/>
      <c r="H167" s="192"/>
      <c r="I167" s="210"/>
      <c r="J167" s="192"/>
      <c r="K167" s="210"/>
    </row>
    <row r="168" spans="1:11" ht="20.25" customHeight="1">
      <c r="A168" s="66" t="s">
        <v>328</v>
      </c>
      <c r="B168" s="66"/>
      <c r="C168" s="34"/>
      <c r="D168" s="32"/>
      <c r="E168" s="31">
        <v>-67999</v>
      </c>
      <c r="F168" s="192"/>
      <c r="G168" s="31">
        <v>37577</v>
      </c>
      <c r="H168" s="192"/>
      <c r="I168" s="143">
        <v>0</v>
      </c>
      <c r="J168" s="192"/>
      <c r="K168" s="143" t="s">
        <v>95</v>
      </c>
    </row>
    <row r="169" spans="1:11" ht="20.25" customHeight="1">
      <c r="A169" s="115" t="s">
        <v>312</v>
      </c>
      <c r="B169" s="66"/>
      <c r="C169" s="34"/>
      <c r="D169" s="32"/>
      <c r="E169" s="193"/>
      <c r="F169" s="192"/>
      <c r="G169" s="193"/>
      <c r="H169" s="192"/>
      <c r="I169" s="193"/>
      <c r="J169" s="192"/>
      <c r="K169" s="193"/>
    </row>
    <row r="170" spans="1:11" ht="20.25" customHeight="1">
      <c r="A170" s="115" t="s">
        <v>302</v>
      </c>
      <c r="B170" s="68"/>
      <c r="C170" s="49"/>
      <c r="D170" s="10"/>
      <c r="E170" s="211">
        <f>SUM(E157:E168)</f>
        <v>-6642371</v>
      </c>
      <c r="F170" s="214"/>
      <c r="G170" s="211">
        <f>SUM(G157:G168)</f>
        <v>-3804742</v>
      </c>
      <c r="H170" s="9"/>
      <c r="I170" s="211">
        <f>SUM(I157:I168)</f>
        <v>0</v>
      </c>
      <c r="J170" s="214"/>
      <c r="K170" s="211">
        <f>SUM(K157:K168)</f>
        <v>0</v>
      </c>
    </row>
    <row r="171" spans="1:11" ht="20.25" customHeight="1">
      <c r="A171" s="40" t="s">
        <v>313</v>
      </c>
      <c r="B171" s="66"/>
      <c r="C171" s="34"/>
      <c r="D171" s="32"/>
      <c r="E171" s="193"/>
      <c r="F171" s="192"/>
      <c r="G171" s="193"/>
      <c r="H171" s="192"/>
      <c r="I171" s="193"/>
      <c r="J171" s="192"/>
      <c r="K171" s="193"/>
    </row>
    <row r="172" spans="1:11" ht="20.25" customHeight="1">
      <c r="A172" s="40" t="s">
        <v>302</v>
      </c>
      <c r="B172" s="66"/>
      <c r="C172" s="34"/>
      <c r="D172" s="32"/>
      <c r="E172" s="193"/>
      <c r="F172" s="192"/>
      <c r="G172" s="193"/>
      <c r="H172" s="192"/>
      <c r="I172" s="193"/>
      <c r="J172" s="192"/>
      <c r="K172" s="210"/>
    </row>
    <row r="173" spans="1:11" ht="20.25" customHeight="1">
      <c r="A173" s="66" t="s">
        <v>296</v>
      </c>
      <c r="B173" s="18"/>
      <c r="C173" s="34"/>
      <c r="D173" s="32"/>
      <c r="E173" s="210"/>
      <c r="G173" s="210"/>
      <c r="I173" s="210"/>
      <c r="J173" s="192"/>
      <c r="K173" s="210"/>
    </row>
    <row r="174" spans="1:11" ht="20.25" customHeight="1">
      <c r="A174" s="172" t="s">
        <v>317</v>
      </c>
      <c r="B174" s="18"/>
      <c r="C174" s="34"/>
      <c r="D174" s="32"/>
      <c r="E174" s="210">
        <v>45011</v>
      </c>
      <c r="F174" s="192"/>
      <c r="G174" s="210">
        <v>885</v>
      </c>
      <c r="H174" s="192"/>
      <c r="I174" s="210">
        <v>0</v>
      </c>
      <c r="J174" s="192"/>
      <c r="K174" s="210">
        <v>0</v>
      </c>
    </row>
    <row r="175" spans="1:12" ht="20.25" customHeight="1">
      <c r="A175" s="66" t="s">
        <v>326</v>
      </c>
      <c r="B175" s="18"/>
      <c r="C175" s="34"/>
      <c r="D175" s="32"/>
      <c r="E175" s="210"/>
      <c r="G175" s="210"/>
      <c r="I175" s="210"/>
      <c r="J175" s="192"/>
      <c r="K175" s="210"/>
      <c r="L175" s="182"/>
    </row>
    <row r="176" spans="1:12" ht="20.25" customHeight="1">
      <c r="A176" s="66" t="s">
        <v>327</v>
      </c>
      <c r="B176" s="18"/>
      <c r="C176" s="34"/>
      <c r="D176" s="32"/>
      <c r="E176" s="210"/>
      <c r="G176" s="210"/>
      <c r="I176" s="210"/>
      <c r="J176" s="192"/>
      <c r="K176" s="210"/>
      <c r="L176" s="182"/>
    </row>
    <row r="177" spans="1:12" ht="20.25" customHeight="1">
      <c r="A177" s="66" t="s">
        <v>328</v>
      </c>
      <c r="B177" s="18"/>
      <c r="C177" s="34"/>
      <c r="D177" s="32"/>
      <c r="E177" s="143">
        <v>5924</v>
      </c>
      <c r="F177" s="192"/>
      <c r="G177" s="177">
        <v>-4903</v>
      </c>
      <c r="H177" s="192">
        <v>-7794</v>
      </c>
      <c r="I177" s="143">
        <v>0</v>
      </c>
      <c r="J177" s="192"/>
      <c r="K177" s="143">
        <v>0</v>
      </c>
      <c r="L177" s="182"/>
    </row>
    <row r="178" spans="1:12" ht="20.25" customHeight="1">
      <c r="A178" s="115" t="s">
        <v>314</v>
      </c>
      <c r="B178" s="18"/>
      <c r="C178" s="34"/>
      <c r="D178" s="32"/>
      <c r="E178" s="193"/>
      <c r="F178" s="192"/>
      <c r="G178" s="193"/>
      <c r="H178" s="192"/>
      <c r="I178" s="193"/>
      <c r="J178" s="192"/>
      <c r="K178" s="193"/>
      <c r="L178" s="182"/>
    </row>
    <row r="179" spans="1:11" ht="20.25" customHeight="1">
      <c r="A179" s="115" t="s">
        <v>302</v>
      </c>
      <c r="B179" s="18"/>
      <c r="C179" s="34"/>
      <c r="D179" s="32"/>
      <c r="E179" s="211">
        <f>SUM(E173:E177)</f>
        <v>50935</v>
      </c>
      <c r="F179" s="9"/>
      <c r="G179" s="197">
        <f>SUM(G173:G177)</f>
        <v>-4018</v>
      </c>
      <c r="H179" s="9"/>
      <c r="I179" s="211">
        <f>SUM(I173:I177)</f>
        <v>0</v>
      </c>
      <c r="J179" s="214"/>
      <c r="K179" s="211">
        <f>SUM(K173:K177)</f>
        <v>0</v>
      </c>
    </row>
    <row r="180" spans="1:11" ht="20.25" customHeight="1">
      <c r="A180" s="18" t="s">
        <v>371</v>
      </c>
      <c r="B180" s="18"/>
      <c r="C180" s="34"/>
      <c r="D180" s="32"/>
      <c r="E180" s="193"/>
      <c r="F180" s="192"/>
      <c r="G180" s="193"/>
      <c r="H180" s="192"/>
      <c r="I180" s="193"/>
      <c r="J180" s="192"/>
      <c r="K180" s="193"/>
    </row>
    <row r="181" spans="1:11" ht="20.25" customHeight="1">
      <c r="A181" s="18" t="s">
        <v>329</v>
      </c>
      <c r="B181" s="18"/>
      <c r="C181" s="34"/>
      <c r="D181" s="32"/>
      <c r="E181" s="211">
        <f>E170+E179</f>
        <v>-6591436</v>
      </c>
      <c r="F181" s="9"/>
      <c r="G181" s="197">
        <f>G170+G179</f>
        <v>-3808760</v>
      </c>
      <c r="H181" s="9"/>
      <c r="I181" s="211">
        <f>I170+I179</f>
        <v>0</v>
      </c>
      <c r="J181" s="214"/>
      <c r="K181" s="211">
        <f>K170+K179</f>
        <v>0</v>
      </c>
    </row>
    <row r="182" spans="1:11" ht="20.25" customHeight="1">
      <c r="A182" s="18" t="s">
        <v>372</v>
      </c>
      <c r="B182" s="66"/>
      <c r="C182" s="34"/>
      <c r="D182" s="32"/>
      <c r="E182" s="193"/>
      <c r="F182" s="192"/>
      <c r="G182" s="193"/>
      <c r="H182" s="192"/>
      <c r="I182" s="193"/>
      <c r="J182" s="192"/>
      <c r="K182" s="193"/>
    </row>
    <row r="183" spans="1:11" ht="20.25" customHeight="1" thickBot="1">
      <c r="A183" s="18" t="s">
        <v>115</v>
      </c>
      <c r="B183" s="66"/>
      <c r="C183" s="34"/>
      <c r="D183" s="32"/>
      <c r="E183" s="213">
        <f>E151+E181</f>
        <v>3816223</v>
      </c>
      <c r="F183" s="9"/>
      <c r="G183" s="200">
        <f>G151+G181</f>
        <v>7390818</v>
      </c>
      <c r="H183" s="9"/>
      <c r="I183" s="200">
        <f>I151+I181</f>
        <v>3496117</v>
      </c>
      <c r="J183" s="9"/>
      <c r="K183" s="200">
        <f>K151+K181</f>
        <v>5283621</v>
      </c>
    </row>
    <row r="184" spans="1:11" ht="15" customHeight="1" thickTop="1">
      <c r="A184" s="18"/>
      <c r="B184" s="66"/>
      <c r="C184" s="34"/>
      <c r="D184" s="32"/>
      <c r="E184" s="193"/>
      <c r="F184" s="192"/>
      <c r="G184" s="193"/>
      <c r="H184" s="192"/>
      <c r="I184" s="193"/>
      <c r="J184" s="192"/>
      <c r="K184" s="193"/>
    </row>
    <row r="185" spans="1:11" ht="20.25" customHeight="1">
      <c r="A185" s="18" t="s">
        <v>372</v>
      </c>
      <c r="B185" s="18"/>
      <c r="C185" s="34"/>
      <c r="D185" s="32"/>
      <c r="E185" s="193"/>
      <c r="F185" s="192"/>
      <c r="G185" s="193"/>
      <c r="H185" s="192"/>
      <c r="I185" s="193"/>
      <c r="J185" s="192"/>
      <c r="K185" s="193"/>
    </row>
    <row r="186" spans="1:11" ht="20.25" customHeight="1">
      <c r="A186" s="18" t="s">
        <v>116</v>
      </c>
      <c r="B186" s="18"/>
      <c r="C186" s="34"/>
      <c r="D186" s="32"/>
      <c r="E186" s="193"/>
      <c r="F186" s="192"/>
      <c r="G186" s="193"/>
      <c r="H186" s="192"/>
      <c r="I186" s="193"/>
      <c r="J186" s="192"/>
      <c r="K186" s="193"/>
    </row>
    <row r="187" spans="1:11" ht="20.25" customHeight="1">
      <c r="A187" s="66" t="s">
        <v>63</v>
      </c>
      <c r="B187" s="66"/>
      <c r="C187" s="34"/>
      <c r="D187" s="32"/>
      <c r="E187" s="193">
        <v>4795854</v>
      </c>
      <c r="F187" s="192"/>
      <c r="G187" s="193">
        <v>5621471</v>
      </c>
      <c r="H187" s="192"/>
      <c r="I187" s="193">
        <v>3496117</v>
      </c>
      <c r="J187" s="192"/>
      <c r="K187" s="193">
        <v>5283621</v>
      </c>
    </row>
    <row r="188" spans="1:11" ht="20.25" customHeight="1">
      <c r="A188" s="66" t="s">
        <v>111</v>
      </c>
      <c r="B188" s="18"/>
      <c r="C188" s="34"/>
      <c r="D188" s="32"/>
      <c r="E188" s="143">
        <v>-979631</v>
      </c>
      <c r="F188" s="192"/>
      <c r="G188" s="31">
        <v>1769347</v>
      </c>
      <c r="H188" s="192"/>
      <c r="I188" s="211">
        <v>0</v>
      </c>
      <c r="J188" s="192"/>
      <c r="K188" s="211">
        <v>0</v>
      </c>
    </row>
    <row r="189" spans="1:11" s="50" customFormat="1" ht="20.25" customHeight="1">
      <c r="A189" s="18" t="s">
        <v>372</v>
      </c>
      <c r="B189" s="18"/>
      <c r="C189" s="49"/>
      <c r="D189" s="10"/>
      <c r="E189" s="193"/>
      <c r="F189" s="192"/>
      <c r="G189" s="193"/>
      <c r="H189" s="192"/>
      <c r="I189" s="193"/>
      <c r="J189" s="192"/>
      <c r="K189" s="193"/>
    </row>
    <row r="190" spans="1:11" ht="20.25" customHeight="1" thickBot="1">
      <c r="A190" s="18" t="s">
        <v>115</v>
      </c>
      <c r="B190" s="66"/>
      <c r="C190" s="34"/>
      <c r="D190" s="32"/>
      <c r="E190" s="213">
        <f>SUM(E187:E188)</f>
        <v>3816223</v>
      </c>
      <c r="F190" s="9"/>
      <c r="G190" s="200">
        <f>SUM(G187:G188)</f>
        <v>7390818</v>
      </c>
      <c r="H190" s="9"/>
      <c r="I190" s="200">
        <f>SUM(I187:I188)</f>
        <v>3496117</v>
      </c>
      <c r="J190" s="9"/>
      <c r="K190" s="200">
        <f>SUM(K187:K188)</f>
        <v>5283621</v>
      </c>
    </row>
    <row r="191" spans="1:11" ht="20.25" customHeight="1" thickTop="1">
      <c r="A191" s="18"/>
      <c r="B191" s="66"/>
      <c r="C191" s="34"/>
      <c r="D191" s="32"/>
      <c r="E191" s="9"/>
      <c r="F191" s="9"/>
      <c r="G191" s="9"/>
      <c r="H191" s="9"/>
      <c r="I191" s="9"/>
      <c r="J191" s="9"/>
      <c r="K191" s="9"/>
    </row>
  </sheetData>
  <sheetProtection/>
  <mergeCells count="32">
    <mergeCell ref="E148:G148"/>
    <mergeCell ref="I148:K148"/>
    <mergeCell ref="E145:G145"/>
    <mergeCell ref="I145:K145"/>
    <mergeCell ref="E146:G146"/>
    <mergeCell ref="I146:K146"/>
    <mergeCell ref="E147:G147"/>
    <mergeCell ref="I147:K147"/>
    <mergeCell ref="E102:G102"/>
    <mergeCell ref="I102:K102"/>
    <mergeCell ref="E103:G103"/>
    <mergeCell ref="I103:K103"/>
    <mergeCell ref="E104:G104"/>
    <mergeCell ref="I104:K104"/>
    <mergeCell ref="E51:G51"/>
    <mergeCell ref="I51:K51"/>
    <mergeCell ref="E52:G52"/>
    <mergeCell ref="I52:K52"/>
    <mergeCell ref="E101:G101"/>
    <mergeCell ref="I101:K101"/>
    <mergeCell ref="E8:G8"/>
    <mergeCell ref="I8:K8"/>
    <mergeCell ref="E49:G49"/>
    <mergeCell ref="I49:K49"/>
    <mergeCell ref="E50:G50"/>
    <mergeCell ref="I50:K50"/>
    <mergeCell ref="E5:G5"/>
    <mergeCell ref="I5:K5"/>
    <mergeCell ref="E6:G6"/>
    <mergeCell ref="I6:K6"/>
    <mergeCell ref="E7:G7"/>
    <mergeCell ref="I7:K7"/>
  </mergeCells>
  <printOptions/>
  <pageMargins left="0.8" right="0.5" top="0.48" bottom="0.28" header="0.5" footer="0.28"/>
  <pageSetup firstPageNumber="6" useFirstPageNumber="1" fitToHeight="4" horizontalDpi="600" verticalDpi="600" orientation="portrait" paperSize="9" scale="75" r:id="rId1"/>
  <headerFooter>
    <oddFooter>&amp;L 
The accompanying condensed notes are an integral part of these interim financial statements.
&amp;C&amp;P</oddFooter>
  </headerFooter>
  <rowBreaks count="3" manualBreakCount="3">
    <brk id="44" max="255" man="1"/>
    <brk id="96" max="255" man="1"/>
    <brk id="1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88"/>
  <sheetViews>
    <sheetView view="pageBreakPreview" zoomScale="70" zoomScaleNormal="80" zoomScaleSheetLayoutView="70" zoomScalePageLayoutView="0" workbookViewId="0" topLeftCell="A1">
      <selection activeCell="A3" sqref="A3"/>
    </sheetView>
  </sheetViews>
  <sheetFormatPr defaultColWidth="9.140625" defaultRowHeight="20.25" customHeight="1"/>
  <cols>
    <col min="1" max="1" width="40.7109375" style="53" customWidth="1"/>
    <col min="2" max="2" width="6.8515625" style="53" customWidth="1"/>
    <col min="3" max="3" width="12.421875" style="53" customWidth="1"/>
    <col min="4" max="4" width="0.85546875" style="53" customWidth="1"/>
    <col min="5" max="5" width="12.421875" style="53" customWidth="1"/>
    <col min="6" max="6" width="0.5625" style="53" customWidth="1"/>
    <col min="7" max="7" width="12.421875" style="53" customWidth="1"/>
    <col min="8" max="8" width="0.9921875" style="53" customWidth="1"/>
    <col min="9" max="9" width="12.421875" style="53" customWidth="1"/>
    <col min="10" max="10" width="0.9921875" style="53" customWidth="1"/>
    <col min="11" max="11" width="19.28125" style="53" customWidth="1"/>
    <col min="12" max="12" width="0.9921875" style="53" customWidth="1"/>
    <col min="13" max="13" width="14.28125" style="53" customWidth="1"/>
    <col min="14" max="14" width="0.9921875" style="53" customWidth="1"/>
    <col min="15" max="15" width="12.421875" style="53" bestFit="1" customWidth="1"/>
    <col min="16" max="16" width="0.9921875" style="53" customWidth="1"/>
    <col min="17" max="17" width="16.421875" style="53" customWidth="1"/>
    <col min="18" max="18" width="0.9921875" style="53" customWidth="1"/>
    <col min="19" max="19" width="15.7109375" style="53" customWidth="1"/>
    <col min="20" max="20" width="0.9921875" style="53" customWidth="1"/>
    <col min="21" max="21" width="17.140625" style="53" customWidth="1"/>
    <col min="22" max="22" width="0.9921875" style="53" customWidth="1"/>
    <col min="23" max="23" width="16.28125" style="53" customWidth="1"/>
    <col min="24" max="24" width="0.85546875" style="53" customWidth="1"/>
    <col min="25" max="25" width="16.140625" style="53" customWidth="1"/>
    <col min="26" max="26" width="0.71875" style="53" customWidth="1"/>
    <col min="27" max="27" width="14.421875" style="53" customWidth="1"/>
    <col min="28" max="28" width="0.71875" style="53" customWidth="1"/>
    <col min="29" max="29" width="14.57421875" style="53" customWidth="1"/>
    <col min="30" max="30" width="0.71875" style="53" customWidth="1"/>
    <col min="31" max="31" width="19.00390625" style="53" customWidth="1"/>
    <col min="32" max="32" width="0.85546875" style="53" customWidth="1"/>
    <col min="33" max="33" width="13.28125" style="53" customWidth="1"/>
    <col min="34" max="34" width="0.85546875" style="53" customWidth="1"/>
    <col min="35" max="35" width="13.421875" style="53" customWidth="1"/>
    <col min="36" max="36" width="0.71875" style="53" customWidth="1"/>
    <col min="37" max="37" width="13.421875" style="53" customWidth="1"/>
    <col min="38" max="16384" width="9.140625" style="53" customWidth="1"/>
  </cols>
  <sheetData>
    <row r="1" spans="1:4" ht="20.25" customHeight="1">
      <c r="A1" s="75" t="s">
        <v>29</v>
      </c>
      <c r="B1" s="75"/>
      <c r="C1" s="76"/>
      <c r="D1" s="76"/>
    </row>
    <row r="2" spans="1:2" ht="20.25" customHeight="1">
      <c r="A2" s="75" t="s">
        <v>30</v>
      </c>
      <c r="B2" s="75"/>
    </row>
    <row r="3" spans="1:23" ht="20.25" customHeight="1">
      <c r="A3" s="77" t="s">
        <v>187</v>
      </c>
      <c r="B3" s="77"/>
      <c r="C3" s="78"/>
      <c r="D3" s="78"/>
      <c r="Q3" s="78"/>
      <c r="R3" s="78"/>
      <c r="S3" s="78"/>
      <c r="U3" s="78"/>
      <c r="V3" s="78"/>
      <c r="W3" s="78"/>
    </row>
    <row r="4" spans="1:35" ht="20.25" customHeight="1">
      <c r="A4" s="78"/>
      <c r="B4" s="78"/>
      <c r="AI4" s="71" t="s">
        <v>103</v>
      </c>
    </row>
    <row r="5" spans="1:35" ht="20.25" customHeight="1">
      <c r="A5" s="1"/>
      <c r="B5" s="1"/>
      <c r="C5" s="256" t="s">
        <v>46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</row>
    <row r="6" spans="3:35" s="24" customFormat="1" ht="20.25" customHeight="1">
      <c r="C6" s="38"/>
      <c r="D6" s="38"/>
      <c r="E6" s="38"/>
      <c r="F6" s="38"/>
      <c r="G6" s="38"/>
      <c r="H6" s="38"/>
      <c r="I6" s="38"/>
      <c r="J6" s="38"/>
      <c r="K6" s="113"/>
      <c r="L6" s="38"/>
      <c r="M6" s="38"/>
      <c r="N6" s="38"/>
      <c r="O6" s="38"/>
      <c r="P6" s="38"/>
      <c r="Q6" s="38"/>
      <c r="R6" s="38"/>
      <c r="S6" s="257" t="s">
        <v>104</v>
      </c>
      <c r="T6" s="257"/>
      <c r="U6" s="257"/>
      <c r="V6" s="257"/>
      <c r="W6" s="257"/>
      <c r="X6" s="257"/>
      <c r="Y6" s="257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3:35" s="24" customFormat="1" ht="20.25" customHeight="1">
      <c r="C7" s="38"/>
      <c r="D7" s="38"/>
      <c r="E7" s="38"/>
      <c r="F7" s="38"/>
      <c r="G7" s="38"/>
      <c r="H7" s="38"/>
      <c r="I7" s="38"/>
      <c r="J7" s="38"/>
      <c r="K7" s="113" t="s">
        <v>157</v>
      </c>
      <c r="L7" s="38"/>
      <c r="M7" s="38"/>
      <c r="N7" s="38"/>
      <c r="O7" s="38"/>
      <c r="P7" s="38"/>
      <c r="Q7" s="38"/>
      <c r="R7" s="38"/>
      <c r="S7" s="113"/>
      <c r="T7" s="113"/>
      <c r="U7" s="113"/>
      <c r="V7" s="113"/>
      <c r="W7" s="113"/>
      <c r="X7" s="113"/>
      <c r="Y7" s="113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6:34" s="24" customFormat="1" ht="20.25" customHeight="1">
      <c r="F8" s="113"/>
      <c r="G8" s="113"/>
      <c r="H8" s="113"/>
      <c r="I8" s="113"/>
      <c r="J8" s="113"/>
      <c r="K8" s="113" t="s">
        <v>228</v>
      </c>
      <c r="L8" s="113"/>
      <c r="M8" s="113"/>
      <c r="N8" s="113"/>
      <c r="O8" s="113"/>
      <c r="P8" s="113"/>
      <c r="U8" s="113" t="s">
        <v>240</v>
      </c>
      <c r="V8" s="113"/>
      <c r="W8" s="113" t="s">
        <v>231</v>
      </c>
      <c r="X8" s="113"/>
      <c r="Y8" s="113" t="s">
        <v>106</v>
      </c>
      <c r="AE8" s="113" t="s">
        <v>243</v>
      </c>
      <c r="AF8" s="113"/>
      <c r="AG8" s="113"/>
      <c r="AH8" s="113"/>
    </row>
    <row r="9" spans="3:35" s="24" customFormat="1" ht="20.25" customHeight="1">
      <c r="C9" s="113" t="s">
        <v>51</v>
      </c>
      <c r="D9" s="113"/>
      <c r="E9" s="113"/>
      <c r="F9" s="113"/>
      <c r="G9" s="113" t="s">
        <v>203</v>
      </c>
      <c r="H9" s="113"/>
      <c r="J9" s="113"/>
      <c r="K9" s="113" t="s">
        <v>229</v>
      </c>
      <c r="L9" s="113"/>
      <c r="M9" s="113" t="s">
        <v>146</v>
      </c>
      <c r="N9" s="113"/>
      <c r="P9" s="113"/>
      <c r="Q9" s="113" t="s">
        <v>34</v>
      </c>
      <c r="S9" s="113" t="s">
        <v>8</v>
      </c>
      <c r="T9" s="113"/>
      <c r="U9" s="113" t="s">
        <v>260</v>
      </c>
      <c r="V9" s="113"/>
      <c r="W9" s="113" t="s">
        <v>232</v>
      </c>
      <c r="X9" s="113"/>
      <c r="Y9" s="113" t="s">
        <v>105</v>
      </c>
      <c r="AC9" s="113" t="s">
        <v>193</v>
      </c>
      <c r="AE9" s="113" t="s">
        <v>261</v>
      </c>
      <c r="AF9" s="113"/>
      <c r="AG9" s="149" t="s">
        <v>107</v>
      </c>
      <c r="AH9" s="113"/>
      <c r="AI9" s="113" t="s">
        <v>9</v>
      </c>
    </row>
    <row r="10" spans="3:35" s="24" customFormat="1" ht="20.25" customHeight="1">
      <c r="C10" s="113" t="s">
        <v>318</v>
      </c>
      <c r="D10" s="113"/>
      <c r="E10" s="113" t="s">
        <v>64</v>
      </c>
      <c r="F10" s="113"/>
      <c r="G10" s="113" t="s">
        <v>98</v>
      </c>
      <c r="H10" s="113"/>
      <c r="I10" s="113" t="s">
        <v>136</v>
      </c>
      <c r="J10" s="113"/>
      <c r="K10" s="113" t="s">
        <v>155</v>
      </c>
      <c r="L10" s="113"/>
      <c r="M10" s="113" t="s">
        <v>147</v>
      </c>
      <c r="N10" s="113"/>
      <c r="O10" s="113" t="s">
        <v>33</v>
      </c>
      <c r="P10" s="113"/>
      <c r="Q10" s="113" t="s">
        <v>82</v>
      </c>
      <c r="S10" s="113" t="s">
        <v>71</v>
      </c>
      <c r="T10" s="113"/>
      <c r="U10" s="113" t="s">
        <v>204</v>
      </c>
      <c r="V10" s="113"/>
      <c r="W10" s="113" t="s">
        <v>262</v>
      </c>
      <c r="X10" s="113"/>
      <c r="Y10" s="113" t="s">
        <v>263</v>
      </c>
      <c r="Z10" s="113"/>
      <c r="AA10" s="113"/>
      <c r="AB10" s="113"/>
      <c r="AC10" s="113" t="s">
        <v>194</v>
      </c>
      <c r="AD10" s="113"/>
      <c r="AE10" s="113" t="s">
        <v>264</v>
      </c>
      <c r="AF10" s="113"/>
      <c r="AG10" s="149" t="s">
        <v>108</v>
      </c>
      <c r="AH10" s="113"/>
      <c r="AI10" s="113" t="s">
        <v>213</v>
      </c>
    </row>
    <row r="11" spans="2:35" s="24" customFormat="1" ht="20.25" customHeight="1">
      <c r="B11" s="34"/>
      <c r="C11" s="114" t="s">
        <v>45</v>
      </c>
      <c r="D11" s="113"/>
      <c r="E11" s="114" t="s">
        <v>65</v>
      </c>
      <c r="F11" s="113"/>
      <c r="G11" s="114" t="s">
        <v>65</v>
      </c>
      <c r="H11" s="113"/>
      <c r="I11" s="114" t="s">
        <v>139</v>
      </c>
      <c r="J11" s="113"/>
      <c r="K11" s="114" t="s">
        <v>167</v>
      </c>
      <c r="L11" s="113"/>
      <c r="M11" s="114" t="s">
        <v>148</v>
      </c>
      <c r="N11" s="113"/>
      <c r="O11" s="114" t="s">
        <v>38</v>
      </c>
      <c r="P11" s="113"/>
      <c r="Q11" s="114" t="s">
        <v>81</v>
      </c>
      <c r="S11" s="114" t="s">
        <v>76</v>
      </c>
      <c r="T11" s="113"/>
      <c r="U11" s="114" t="s">
        <v>218</v>
      </c>
      <c r="V11" s="113"/>
      <c r="W11" s="114" t="s">
        <v>71</v>
      </c>
      <c r="X11" s="113"/>
      <c r="Y11" s="114" t="s">
        <v>223</v>
      </c>
      <c r="Z11" s="113"/>
      <c r="AA11" s="114" t="s">
        <v>230</v>
      </c>
      <c r="AB11" s="113"/>
      <c r="AC11" s="114" t="s">
        <v>195</v>
      </c>
      <c r="AD11" s="113"/>
      <c r="AE11" s="114" t="s">
        <v>265</v>
      </c>
      <c r="AG11" s="114" t="s">
        <v>66</v>
      </c>
      <c r="AI11" s="114" t="s">
        <v>44</v>
      </c>
    </row>
    <row r="12" spans="1:35" ht="20.25" customHeight="1">
      <c r="A12" s="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20.25" customHeight="1">
      <c r="A13" s="3" t="s">
        <v>290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"/>
      <c r="AI13" s="1"/>
    </row>
    <row r="14" spans="1:35" ht="20.25" customHeight="1">
      <c r="A14" s="3" t="s">
        <v>254</v>
      </c>
      <c r="B14" s="34"/>
      <c r="C14" s="13">
        <v>8611242</v>
      </c>
      <c r="D14" s="13"/>
      <c r="E14" s="13">
        <v>-2909249</v>
      </c>
      <c r="F14" s="13"/>
      <c r="G14" s="13">
        <v>57298909</v>
      </c>
      <c r="H14" s="13"/>
      <c r="I14" s="13">
        <v>3470021</v>
      </c>
      <c r="J14" s="13"/>
      <c r="K14" s="13">
        <v>3949783</v>
      </c>
      <c r="L14" s="13"/>
      <c r="M14" s="13">
        <v>-5159</v>
      </c>
      <c r="N14" s="13"/>
      <c r="O14" s="13">
        <v>929166</v>
      </c>
      <c r="P14" s="13"/>
      <c r="Q14" s="13">
        <v>82115694</v>
      </c>
      <c r="R14" s="13"/>
      <c r="S14" s="13">
        <v>13824515</v>
      </c>
      <c r="T14" s="13"/>
      <c r="U14" s="13">
        <v>-2819217</v>
      </c>
      <c r="V14" s="13"/>
      <c r="W14" s="13">
        <v>-11450507</v>
      </c>
      <c r="X14" s="13"/>
      <c r="Y14" s="13">
        <v>-445209</v>
      </c>
      <c r="Z14" s="13"/>
      <c r="AA14" s="13">
        <v>153015198</v>
      </c>
      <c r="AB14" s="13"/>
      <c r="AC14" s="13">
        <v>15000000</v>
      </c>
      <c r="AD14" s="13"/>
      <c r="AE14" s="13">
        <v>168015198</v>
      </c>
      <c r="AF14" s="13"/>
      <c r="AG14" s="13">
        <v>58626658</v>
      </c>
      <c r="AH14" s="13"/>
      <c r="AI14" s="13">
        <v>226641856</v>
      </c>
    </row>
    <row r="15" spans="1:35" ht="20.25" customHeight="1">
      <c r="A15" s="3" t="s">
        <v>266</v>
      </c>
      <c r="B15" s="34"/>
      <c r="C15" s="7"/>
      <c r="D15" s="8"/>
      <c r="E15" s="7"/>
      <c r="F15" s="8"/>
      <c r="G15" s="7"/>
      <c r="H15" s="8"/>
      <c r="I15" s="3"/>
      <c r="J15" s="8"/>
      <c r="K15" s="8"/>
      <c r="L15" s="8"/>
      <c r="M15" s="8"/>
      <c r="N15" s="8"/>
      <c r="O15" s="7"/>
      <c r="P15" s="8"/>
      <c r="Q15" s="7"/>
      <c r="R15" s="8"/>
      <c r="S15" s="9"/>
      <c r="T15" s="8"/>
      <c r="U15" s="7"/>
      <c r="V15" s="8"/>
      <c r="W15" s="7"/>
      <c r="X15" s="8"/>
      <c r="Y15" s="9"/>
      <c r="Z15" s="8"/>
      <c r="AA15" s="8"/>
      <c r="AB15" s="8"/>
      <c r="AC15" s="8"/>
      <c r="AD15" s="8"/>
      <c r="AE15" s="9"/>
      <c r="AF15" s="8"/>
      <c r="AG15" s="9"/>
      <c r="AH15" s="8"/>
      <c r="AI15" s="9"/>
    </row>
    <row r="16" spans="1:35" ht="20.25" customHeight="1">
      <c r="A16" s="3" t="s">
        <v>117</v>
      </c>
      <c r="B16" s="34"/>
      <c r="C16" s="7"/>
      <c r="D16" s="8"/>
      <c r="E16" s="7"/>
      <c r="F16" s="8"/>
      <c r="G16" s="7"/>
      <c r="H16" s="8"/>
      <c r="I16" s="3"/>
      <c r="J16" s="8"/>
      <c r="K16" s="8"/>
      <c r="L16" s="8"/>
      <c r="M16" s="8"/>
      <c r="N16" s="8"/>
      <c r="O16" s="7"/>
      <c r="P16" s="8"/>
      <c r="Q16" s="7"/>
      <c r="R16" s="8"/>
      <c r="S16" s="9"/>
      <c r="T16" s="8"/>
      <c r="U16" s="7"/>
      <c r="V16" s="8"/>
      <c r="W16" s="7"/>
      <c r="X16" s="8"/>
      <c r="Y16" s="9"/>
      <c r="Z16" s="8"/>
      <c r="AA16" s="8"/>
      <c r="AB16" s="8"/>
      <c r="AC16" s="8"/>
      <c r="AD16" s="8"/>
      <c r="AE16" s="9"/>
      <c r="AF16" s="8"/>
      <c r="AG16" s="9"/>
      <c r="AH16" s="8"/>
      <c r="AI16" s="9"/>
    </row>
    <row r="17" spans="1:35" ht="20.25" customHeight="1">
      <c r="A17" s="79" t="s">
        <v>379</v>
      </c>
      <c r="B17" s="34"/>
      <c r="C17" s="7"/>
      <c r="D17" s="8"/>
      <c r="E17" s="7"/>
      <c r="F17" s="8"/>
      <c r="G17" s="7"/>
      <c r="H17" s="8"/>
      <c r="I17" s="3"/>
      <c r="J17" s="8"/>
      <c r="K17" s="8"/>
      <c r="L17" s="8"/>
      <c r="M17" s="8"/>
      <c r="N17" s="8"/>
      <c r="O17" s="7"/>
      <c r="P17" s="8"/>
      <c r="Q17" s="7"/>
      <c r="R17" s="8"/>
      <c r="S17" s="9"/>
      <c r="T17" s="8"/>
      <c r="U17" s="7"/>
      <c r="V17" s="8"/>
      <c r="W17" s="7"/>
      <c r="X17" s="8"/>
      <c r="Y17" s="9"/>
      <c r="Z17" s="8"/>
      <c r="AA17" s="8"/>
      <c r="AB17" s="8"/>
      <c r="AC17" s="8"/>
      <c r="AD17" s="8"/>
      <c r="AE17" s="9"/>
      <c r="AF17" s="8"/>
      <c r="AG17" s="9"/>
      <c r="AH17" s="8"/>
      <c r="AI17" s="9"/>
    </row>
    <row r="18" spans="1:35" ht="20.25" customHeight="1">
      <c r="A18" s="24" t="s">
        <v>378</v>
      </c>
      <c r="B18" s="34"/>
      <c r="C18" s="11">
        <v>0</v>
      </c>
      <c r="D18" s="6"/>
      <c r="E18" s="11">
        <v>0</v>
      </c>
      <c r="F18" s="6"/>
      <c r="G18" s="11">
        <v>0</v>
      </c>
      <c r="H18" s="6"/>
      <c r="I18" s="11">
        <v>0</v>
      </c>
      <c r="J18" s="6"/>
      <c r="K18" s="11">
        <v>0</v>
      </c>
      <c r="L18" s="6"/>
      <c r="M18" s="11">
        <v>0</v>
      </c>
      <c r="N18" s="6"/>
      <c r="O18" s="11">
        <v>0</v>
      </c>
      <c r="P18" s="6"/>
      <c r="Q18" s="11">
        <v>-2046655</v>
      </c>
      <c r="R18" s="6"/>
      <c r="S18" s="11">
        <v>0</v>
      </c>
      <c r="T18" s="6"/>
      <c r="U18" s="11">
        <v>0</v>
      </c>
      <c r="V18" s="6"/>
      <c r="W18" s="11">
        <v>0</v>
      </c>
      <c r="X18" s="6"/>
      <c r="Y18" s="11">
        <f>SUM(S18:W18)</f>
        <v>0</v>
      </c>
      <c r="Z18" s="6"/>
      <c r="AA18" s="11">
        <f>Y18+SUM(C18:Q18)</f>
        <v>-2046655</v>
      </c>
      <c r="AB18" s="6"/>
      <c r="AC18" s="11">
        <v>0</v>
      </c>
      <c r="AD18" s="6"/>
      <c r="AE18" s="11">
        <f>SUM(AA18:AC18)</f>
        <v>-2046655</v>
      </c>
      <c r="AF18" s="6"/>
      <c r="AG18" s="11">
        <v>-1111122</v>
      </c>
      <c r="AH18" s="6"/>
      <c r="AI18" s="11">
        <f>SUM(AE18:AG18)</f>
        <v>-3157777</v>
      </c>
    </row>
    <row r="19" spans="1:35" ht="20.25" customHeight="1">
      <c r="A19" s="79" t="s">
        <v>268</v>
      </c>
      <c r="B19" s="34"/>
      <c r="C19" s="43">
        <v>0</v>
      </c>
      <c r="D19" s="13"/>
      <c r="E19" s="43">
        <v>0</v>
      </c>
      <c r="F19" s="13"/>
      <c r="G19" s="43">
        <v>0</v>
      </c>
      <c r="H19" s="13"/>
      <c r="I19" s="43">
        <v>0</v>
      </c>
      <c r="J19" s="13"/>
      <c r="K19" s="43">
        <v>0</v>
      </c>
      <c r="L19" s="13"/>
      <c r="M19" s="43">
        <v>0</v>
      </c>
      <c r="N19" s="13"/>
      <c r="O19" s="43">
        <v>0</v>
      </c>
      <c r="P19" s="13"/>
      <c r="Q19" s="43">
        <f>Q18</f>
        <v>-2046655</v>
      </c>
      <c r="R19" s="13"/>
      <c r="S19" s="43">
        <v>0</v>
      </c>
      <c r="T19" s="13"/>
      <c r="U19" s="43">
        <v>0</v>
      </c>
      <c r="V19" s="13"/>
      <c r="W19" s="43">
        <v>0</v>
      </c>
      <c r="X19" s="13"/>
      <c r="Y19" s="43">
        <v>0</v>
      </c>
      <c r="Z19" s="13"/>
      <c r="AA19" s="43">
        <f>AA18</f>
        <v>-2046655</v>
      </c>
      <c r="AB19" s="13"/>
      <c r="AC19" s="43">
        <v>0</v>
      </c>
      <c r="AD19" s="13"/>
      <c r="AE19" s="43">
        <f>AE18</f>
        <v>-2046655</v>
      </c>
      <c r="AF19" s="13"/>
      <c r="AG19" s="43">
        <f>AG18</f>
        <v>-1111122</v>
      </c>
      <c r="AH19" s="13"/>
      <c r="AI19" s="43">
        <f>AI18</f>
        <v>-3157777</v>
      </c>
    </row>
    <row r="20" spans="1:35" ht="20.25" customHeight="1">
      <c r="A20" s="79" t="s">
        <v>137</v>
      </c>
      <c r="B20" s="3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0.25" customHeight="1">
      <c r="A21" s="79" t="s">
        <v>269</v>
      </c>
      <c r="B21" s="3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0.25" customHeight="1">
      <c r="A22" s="19" t="s">
        <v>380</v>
      </c>
      <c r="B22" s="34"/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J22" s="6"/>
      <c r="K22" s="6">
        <v>-581239</v>
      </c>
      <c r="L22" s="6"/>
      <c r="M22" s="6">
        <v>0</v>
      </c>
      <c r="N22" s="6"/>
      <c r="O22" s="6">
        <v>0</v>
      </c>
      <c r="P22" s="6"/>
      <c r="Q22" s="6">
        <v>5692</v>
      </c>
      <c r="R22" s="6"/>
      <c r="S22" s="6">
        <v>0</v>
      </c>
      <c r="T22" s="6"/>
      <c r="U22" s="6">
        <v>0</v>
      </c>
      <c r="V22" s="6"/>
      <c r="W22" s="6">
        <v>48203</v>
      </c>
      <c r="X22" s="6"/>
      <c r="Y22" s="6">
        <f>SUM(S22:W22)</f>
        <v>48203</v>
      </c>
      <c r="Z22" s="6"/>
      <c r="AA22" s="6">
        <f>Y22+SUM(C22:Q22)</f>
        <v>-527344</v>
      </c>
      <c r="AB22" s="6"/>
      <c r="AC22" s="6">
        <v>0</v>
      </c>
      <c r="AD22" s="6"/>
      <c r="AE22" s="6">
        <f>SUM(AA22:AC22)</f>
        <v>-527344</v>
      </c>
      <c r="AF22" s="6"/>
      <c r="AG22" s="6">
        <v>-571131</v>
      </c>
      <c r="AH22" s="6"/>
      <c r="AI22" s="6">
        <f>SUM(AE22:AG22)</f>
        <v>-1098475</v>
      </c>
    </row>
    <row r="23" spans="1:35" ht="20.25" customHeight="1">
      <c r="A23" s="19" t="s">
        <v>270</v>
      </c>
      <c r="B23" s="3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0.25" customHeight="1">
      <c r="A24" s="19" t="s">
        <v>271</v>
      </c>
      <c r="B24" s="34"/>
      <c r="C24" s="6">
        <v>0</v>
      </c>
      <c r="D24" s="168"/>
      <c r="E24" s="6">
        <v>0</v>
      </c>
      <c r="F24" s="6"/>
      <c r="G24" s="6">
        <v>0</v>
      </c>
      <c r="H24" s="6"/>
      <c r="I24" s="6">
        <v>0</v>
      </c>
      <c r="J24" s="6"/>
      <c r="K24" s="6">
        <v>38727</v>
      </c>
      <c r="L24" s="6"/>
      <c r="M24" s="6">
        <v>0</v>
      </c>
      <c r="N24" s="6"/>
      <c r="O24" s="6">
        <v>0</v>
      </c>
      <c r="P24" s="6"/>
      <c r="Q24" s="6">
        <v>0</v>
      </c>
      <c r="R24" s="6"/>
      <c r="S24" s="6">
        <v>0</v>
      </c>
      <c r="T24" s="6"/>
      <c r="U24" s="6">
        <v>0</v>
      </c>
      <c r="V24" s="6"/>
      <c r="W24" s="6">
        <v>0</v>
      </c>
      <c r="X24" s="6"/>
      <c r="Y24" s="6">
        <v>0</v>
      </c>
      <c r="Z24" s="6"/>
      <c r="AA24" s="6">
        <f>Y24+SUM(C24:Q24)</f>
        <v>38727</v>
      </c>
      <c r="AB24" s="6"/>
      <c r="AC24" s="6">
        <v>0</v>
      </c>
      <c r="AD24" s="6"/>
      <c r="AE24" s="6">
        <f>SUM(AA24:AC24)</f>
        <v>38727</v>
      </c>
      <c r="AF24" s="6"/>
      <c r="AG24" s="6">
        <v>0</v>
      </c>
      <c r="AH24" s="6"/>
      <c r="AI24" s="6">
        <f>SUM(AE24:AG24)</f>
        <v>38727</v>
      </c>
    </row>
    <row r="25" spans="1:35" ht="20.25" customHeight="1">
      <c r="A25" s="19" t="s">
        <v>331</v>
      </c>
      <c r="B25" s="34"/>
      <c r="C25" s="11">
        <v>0</v>
      </c>
      <c r="D25" s="168"/>
      <c r="E25" s="11">
        <v>0</v>
      </c>
      <c r="F25" s="6"/>
      <c r="G25" s="11">
        <v>0</v>
      </c>
      <c r="H25" s="6"/>
      <c r="I25" s="11">
        <v>0</v>
      </c>
      <c r="J25" s="6"/>
      <c r="K25" s="11">
        <v>0</v>
      </c>
      <c r="L25" s="6"/>
      <c r="M25" s="11">
        <v>0</v>
      </c>
      <c r="N25" s="6"/>
      <c r="O25" s="11">
        <v>0</v>
      </c>
      <c r="P25" s="6"/>
      <c r="Q25" s="11">
        <v>0</v>
      </c>
      <c r="R25" s="6"/>
      <c r="S25" s="11">
        <v>0</v>
      </c>
      <c r="T25" s="6"/>
      <c r="U25" s="11">
        <v>0</v>
      </c>
      <c r="V25" s="6"/>
      <c r="W25" s="11">
        <v>0</v>
      </c>
      <c r="X25" s="6"/>
      <c r="Y25" s="11">
        <f>SUM(S25:W25)</f>
        <v>0</v>
      </c>
      <c r="Z25" s="6"/>
      <c r="AA25" s="11">
        <f>Y25+SUM(C25:Q25)</f>
        <v>0</v>
      </c>
      <c r="AB25" s="6"/>
      <c r="AC25" s="11">
        <v>0</v>
      </c>
      <c r="AD25" s="6"/>
      <c r="AE25" s="11">
        <f>SUM(AA25:AC25)</f>
        <v>0</v>
      </c>
      <c r="AF25" s="6"/>
      <c r="AG25" s="11">
        <v>52806</v>
      </c>
      <c r="AH25" s="6"/>
      <c r="AI25" s="11">
        <f>SUM(AE25:AG25)</f>
        <v>52806</v>
      </c>
    </row>
    <row r="26" spans="1:35" ht="20.25" customHeight="1">
      <c r="A26" s="79" t="s">
        <v>272</v>
      </c>
      <c r="B26" s="3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0.25" customHeight="1">
      <c r="A27" s="79" t="s">
        <v>273</v>
      </c>
      <c r="B27" s="34"/>
      <c r="C27" s="46">
        <f>SUM(C22:C25)</f>
        <v>0</v>
      </c>
      <c r="D27" s="13">
        <f aca="true" t="shared" si="0" ref="D27:X27">SUM(D22:D25)</f>
        <v>0</v>
      </c>
      <c r="E27" s="46">
        <f t="shared" si="0"/>
        <v>0</v>
      </c>
      <c r="F27" s="13">
        <f t="shared" si="0"/>
        <v>0</v>
      </c>
      <c r="G27" s="46">
        <f t="shared" si="0"/>
        <v>0</v>
      </c>
      <c r="H27" s="13">
        <f t="shared" si="0"/>
        <v>0</v>
      </c>
      <c r="I27" s="46">
        <f t="shared" si="0"/>
        <v>0</v>
      </c>
      <c r="J27" s="13">
        <f t="shared" si="0"/>
        <v>0</v>
      </c>
      <c r="K27" s="46">
        <f t="shared" si="0"/>
        <v>-542512</v>
      </c>
      <c r="L27" s="13">
        <f t="shared" si="0"/>
        <v>0</v>
      </c>
      <c r="M27" s="46">
        <f t="shared" si="0"/>
        <v>0</v>
      </c>
      <c r="N27" s="13">
        <f t="shared" si="0"/>
        <v>0</v>
      </c>
      <c r="O27" s="46">
        <f t="shared" si="0"/>
        <v>0</v>
      </c>
      <c r="P27" s="13">
        <f t="shared" si="0"/>
        <v>0</v>
      </c>
      <c r="Q27" s="46">
        <f t="shared" si="0"/>
        <v>5692</v>
      </c>
      <c r="R27" s="13">
        <f t="shared" si="0"/>
        <v>0</v>
      </c>
      <c r="S27" s="46">
        <f t="shared" si="0"/>
        <v>0</v>
      </c>
      <c r="T27" s="13">
        <f t="shared" si="0"/>
        <v>0</v>
      </c>
      <c r="U27" s="46">
        <f t="shared" si="0"/>
        <v>0</v>
      </c>
      <c r="V27" s="13">
        <f t="shared" si="0"/>
        <v>0</v>
      </c>
      <c r="W27" s="46">
        <f t="shared" si="0"/>
        <v>48203</v>
      </c>
      <c r="X27" s="13">
        <f t="shared" si="0"/>
        <v>0</v>
      </c>
      <c r="Y27" s="46">
        <f>SUM(Y22:Y25)</f>
        <v>48203</v>
      </c>
      <c r="Z27" s="13"/>
      <c r="AA27" s="46">
        <f>SUM(AA22:AA25)</f>
        <v>-488617</v>
      </c>
      <c r="AB27" s="13"/>
      <c r="AC27" s="46">
        <f>SUM(AC22:AC25)</f>
        <v>0</v>
      </c>
      <c r="AD27" s="13"/>
      <c r="AE27" s="46">
        <f>SUM(AE22:AE25)</f>
        <v>-488617</v>
      </c>
      <c r="AF27" s="13"/>
      <c r="AG27" s="46">
        <f>SUM(AG22:AG25)</f>
        <v>-518325</v>
      </c>
      <c r="AH27" s="13"/>
      <c r="AI27" s="46">
        <f>SUM(AI22:AI25)</f>
        <v>-1006942</v>
      </c>
    </row>
    <row r="28" spans="1:35" ht="20.25" customHeight="1">
      <c r="A28" s="3" t="s">
        <v>274</v>
      </c>
      <c r="B28" s="3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0.25" customHeight="1">
      <c r="A29" s="3" t="s">
        <v>117</v>
      </c>
      <c r="B29" s="34"/>
      <c r="C29" s="46">
        <f>SUM(C19,C27)</f>
        <v>0</v>
      </c>
      <c r="D29" s="13"/>
      <c r="E29" s="46">
        <f>SUM(E19,E27)</f>
        <v>0</v>
      </c>
      <c r="F29" s="13"/>
      <c r="G29" s="46">
        <f>SUM(G19,G27)</f>
        <v>0</v>
      </c>
      <c r="H29" s="13"/>
      <c r="I29" s="46">
        <f>SUM(I19,I27)</f>
        <v>0</v>
      </c>
      <c r="J29" s="13"/>
      <c r="K29" s="46">
        <f>SUM(K19,K27)</f>
        <v>-542512</v>
      </c>
      <c r="L29" s="13"/>
      <c r="M29" s="46">
        <f>SUM(M19,M27)</f>
        <v>0</v>
      </c>
      <c r="N29" s="13"/>
      <c r="O29" s="46">
        <f>SUM(O19,O27)</f>
        <v>0</v>
      </c>
      <c r="P29" s="13"/>
      <c r="Q29" s="46">
        <f>SUM(Q19,Q27)</f>
        <v>-2040963</v>
      </c>
      <c r="R29" s="13"/>
      <c r="S29" s="46">
        <f>SUM(S19,S27)</f>
        <v>0</v>
      </c>
      <c r="T29" s="13"/>
      <c r="U29" s="46">
        <f>SUM(U19,U27)</f>
        <v>0</v>
      </c>
      <c r="V29" s="13"/>
      <c r="W29" s="46">
        <f>SUM(W19,W27)</f>
        <v>48203</v>
      </c>
      <c r="X29" s="13"/>
      <c r="Y29" s="46">
        <f>SUM(Y19,Y27)</f>
        <v>48203</v>
      </c>
      <c r="Z29" s="13"/>
      <c r="AA29" s="46">
        <f>SUM(AA19,AA27)</f>
        <v>-2535272</v>
      </c>
      <c r="AB29" s="13"/>
      <c r="AC29" s="46">
        <f>SUM(AC19,AC27)</f>
        <v>0</v>
      </c>
      <c r="AD29" s="13"/>
      <c r="AE29" s="46">
        <f>SUM(AE19,AE27)</f>
        <v>-2535272</v>
      </c>
      <c r="AF29" s="13"/>
      <c r="AG29" s="46">
        <f>SUM(AG19,AG27)</f>
        <v>-1629447</v>
      </c>
      <c r="AH29" s="13"/>
      <c r="AI29" s="46">
        <f>SUM(AI19,AI27)</f>
        <v>-4164719</v>
      </c>
    </row>
    <row r="30" spans="1:35" ht="20.25" customHeight="1">
      <c r="A30" s="3" t="s">
        <v>118</v>
      </c>
      <c r="B30" s="3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20.25" customHeight="1">
      <c r="A31" s="3" t="s">
        <v>115</v>
      </c>
      <c r="B31" s="4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20.25" customHeight="1">
      <c r="A32" s="24" t="s">
        <v>119</v>
      </c>
      <c r="B32" s="34"/>
      <c r="C32" s="6">
        <v>0</v>
      </c>
      <c r="D32" s="6"/>
      <c r="E32" s="6">
        <v>0</v>
      </c>
      <c r="F32" s="6"/>
      <c r="G32" s="6">
        <v>0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8942600</v>
      </c>
      <c r="R32" s="6"/>
      <c r="S32" s="6">
        <v>0</v>
      </c>
      <c r="T32" s="6"/>
      <c r="U32" s="6">
        <v>0</v>
      </c>
      <c r="V32" s="6"/>
      <c r="W32" s="6">
        <v>0</v>
      </c>
      <c r="X32" s="6"/>
      <c r="Y32" s="6">
        <f>SUM(S32:W32)</f>
        <v>0</v>
      </c>
      <c r="Z32" s="6"/>
      <c r="AA32" s="6">
        <f>Y32+SUM(C32:Q32)</f>
        <v>8942600</v>
      </c>
      <c r="AB32" s="6"/>
      <c r="AC32" s="6">
        <v>0</v>
      </c>
      <c r="AD32" s="6"/>
      <c r="AE32" s="6">
        <f>SUM(AA32:AC32)</f>
        <v>8942600</v>
      </c>
      <c r="AF32" s="6"/>
      <c r="AG32" s="6">
        <v>2256978</v>
      </c>
      <c r="AH32" s="6"/>
      <c r="AI32" s="6">
        <f>SUM(AE32:AG32)</f>
        <v>11199578</v>
      </c>
    </row>
    <row r="33" spans="1:35" ht="20.25" customHeight="1">
      <c r="A33" s="24" t="s">
        <v>120</v>
      </c>
      <c r="B33" s="3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0.25" customHeight="1">
      <c r="A34" s="24" t="s">
        <v>275</v>
      </c>
      <c r="B34" s="3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0.25" customHeight="1">
      <c r="A35" s="24" t="s">
        <v>276</v>
      </c>
      <c r="B35" s="34"/>
      <c r="C35" s="6">
        <v>0</v>
      </c>
      <c r="D35" s="6"/>
      <c r="E35" s="6">
        <v>0</v>
      </c>
      <c r="F35" s="6"/>
      <c r="G35" s="6">
        <v>0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-1101</v>
      </c>
      <c r="R35" s="6"/>
      <c r="S35" s="6">
        <v>0</v>
      </c>
      <c r="T35" s="6"/>
      <c r="U35" s="6">
        <v>0</v>
      </c>
      <c r="V35" s="6"/>
      <c r="W35" s="6">
        <v>0</v>
      </c>
      <c r="X35" s="6"/>
      <c r="Y35" s="6">
        <f>SUM(S35:W35)</f>
        <v>0</v>
      </c>
      <c r="Z35" s="6"/>
      <c r="AA35" s="6">
        <f>Y35+SUM(C35:Q35)</f>
        <v>-1101</v>
      </c>
      <c r="AB35" s="6"/>
      <c r="AC35" s="6">
        <v>0</v>
      </c>
      <c r="AD35" s="6"/>
      <c r="AE35" s="6">
        <f>SUM(AA35:AC35)</f>
        <v>-1101</v>
      </c>
      <c r="AF35" s="6"/>
      <c r="AG35" s="6">
        <v>-2917</v>
      </c>
      <c r="AH35" s="6"/>
      <c r="AI35" s="6">
        <f>SUM(AE35:AG35)</f>
        <v>-4018</v>
      </c>
    </row>
    <row r="36" spans="1:35" ht="20.25" customHeight="1">
      <c r="A36" s="19" t="s">
        <v>311</v>
      </c>
      <c r="B36" s="34"/>
      <c r="C36" s="11">
        <v>0</v>
      </c>
      <c r="D36" s="6"/>
      <c r="E36" s="11">
        <v>0</v>
      </c>
      <c r="F36" s="6"/>
      <c r="G36" s="11">
        <v>0</v>
      </c>
      <c r="H36" s="6"/>
      <c r="I36" s="11">
        <v>0</v>
      </c>
      <c r="J36" s="6"/>
      <c r="K36" s="11">
        <v>0</v>
      </c>
      <c r="L36" s="6"/>
      <c r="M36" s="11">
        <v>0</v>
      </c>
      <c r="N36" s="6"/>
      <c r="O36" s="11">
        <v>0</v>
      </c>
      <c r="P36" s="6"/>
      <c r="Q36" s="11">
        <v>0</v>
      </c>
      <c r="R36" s="6"/>
      <c r="S36" s="11">
        <v>-96</v>
      </c>
      <c r="T36" s="6"/>
      <c r="U36" s="11">
        <v>-802383</v>
      </c>
      <c r="V36" s="6"/>
      <c r="W36" s="11">
        <v>-2517549</v>
      </c>
      <c r="X36" s="6"/>
      <c r="Y36" s="11">
        <f>SUM(S36:W36)</f>
        <v>-3320028</v>
      </c>
      <c r="Z36" s="6"/>
      <c r="AA36" s="11">
        <f>Y36+SUM(C36:Q36)</f>
        <v>-3320028</v>
      </c>
      <c r="AB36" s="6"/>
      <c r="AC36" s="11">
        <v>0</v>
      </c>
      <c r="AD36" s="6"/>
      <c r="AE36" s="11">
        <f>SUM(AA36:AC36)</f>
        <v>-3320028</v>
      </c>
      <c r="AF36" s="6"/>
      <c r="AG36" s="11">
        <v>-484714</v>
      </c>
      <c r="AH36" s="6"/>
      <c r="AI36" s="11">
        <f>SUM(AE36:AG36)</f>
        <v>-3804742</v>
      </c>
    </row>
    <row r="37" spans="1:35" ht="20.25" customHeight="1">
      <c r="A37" s="3" t="s">
        <v>121</v>
      </c>
      <c r="B37" s="3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0"/>
      <c r="AH37" s="6"/>
      <c r="AI37" s="6"/>
    </row>
    <row r="38" spans="1:35" ht="20.25" customHeight="1">
      <c r="A38" s="3" t="s">
        <v>115</v>
      </c>
      <c r="B38" s="34"/>
      <c r="C38" s="46">
        <f>SUM(C32:C36)</f>
        <v>0</v>
      </c>
      <c r="D38" s="13"/>
      <c r="E38" s="46">
        <f>SUM(E32:E36)</f>
        <v>0</v>
      </c>
      <c r="F38" s="13"/>
      <c r="G38" s="46">
        <f>SUM(G32:G36)</f>
        <v>0</v>
      </c>
      <c r="H38" s="13"/>
      <c r="I38" s="46">
        <f>SUM(I32:I36)</f>
        <v>0</v>
      </c>
      <c r="J38" s="13"/>
      <c r="K38" s="46">
        <f>SUM(K32:K36)</f>
        <v>0</v>
      </c>
      <c r="L38" s="13"/>
      <c r="M38" s="46">
        <f>SUM(M32:M36)</f>
        <v>0</v>
      </c>
      <c r="N38" s="13"/>
      <c r="O38" s="46">
        <f>SUM(O32:O36)</f>
        <v>0</v>
      </c>
      <c r="P38" s="13"/>
      <c r="Q38" s="46">
        <f>SUM(Q32:Q36)</f>
        <v>8941499</v>
      </c>
      <c r="R38" s="13"/>
      <c r="S38" s="46">
        <f>SUM(S32:S36)</f>
        <v>-96</v>
      </c>
      <c r="T38" s="13"/>
      <c r="U38" s="46">
        <f>SUM(U32:U36)</f>
        <v>-802383</v>
      </c>
      <c r="V38" s="13"/>
      <c r="W38" s="46">
        <f>SUM(W32:W36)</f>
        <v>-2517549</v>
      </c>
      <c r="X38" s="13"/>
      <c r="Y38" s="46">
        <f>SUM(Y32:Y36)</f>
        <v>-3320028</v>
      </c>
      <c r="Z38" s="13"/>
      <c r="AA38" s="46">
        <f>SUM(AA32:AA36)</f>
        <v>5621471</v>
      </c>
      <c r="AB38" s="13"/>
      <c r="AC38" s="46">
        <f>SUM(AC32:AC36)</f>
        <v>0</v>
      </c>
      <c r="AD38" s="13"/>
      <c r="AE38" s="46">
        <f>SUM(AE32:AE36)</f>
        <v>5621471</v>
      </c>
      <c r="AF38" s="13"/>
      <c r="AG38" s="46">
        <f>SUM(AG32:AG36)</f>
        <v>1769347</v>
      </c>
      <c r="AH38" s="13"/>
      <c r="AI38" s="46">
        <f>SUM(AI32:AI36)</f>
        <v>7390818</v>
      </c>
    </row>
    <row r="39" spans="1:35" ht="20.25" customHeight="1">
      <c r="A39" s="24" t="s">
        <v>297</v>
      </c>
      <c r="B39" s="3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ht="20.25" customHeight="1">
      <c r="A40" s="24" t="s">
        <v>257</v>
      </c>
      <c r="B40" s="34"/>
      <c r="C40" s="11">
        <v>0</v>
      </c>
      <c r="D40" s="6"/>
      <c r="E40" s="11">
        <v>0</v>
      </c>
      <c r="F40" s="6"/>
      <c r="G40" s="11">
        <v>0</v>
      </c>
      <c r="H40" s="6"/>
      <c r="I40" s="11">
        <v>0</v>
      </c>
      <c r="J40" s="6"/>
      <c r="K40" s="11">
        <v>0</v>
      </c>
      <c r="L40" s="6"/>
      <c r="M40" s="11">
        <v>0</v>
      </c>
      <c r="N40" s="6"/>
      <c r="O40" s="11">
        <v>0</v>
      </c>
      <c r="P40" s="6"/>
      <c r="Q40" s="11">
        <v>-305377</v>
      </c>
      <c r="R40" s="6"/>
      <c r="S40" s="11">
        <v>0</v>
      </c>
      <c r="T40" s="6"/>
      <c r="U40" s="11">
        <v>0</v>
      </c>
      <c r="V40" s="6"/>
      <c r="W40" s="11">
        <v>0</v>
      </c>
      <c r="X40" s="6"/>
      <c r="Y40" s="11">
        <v>0</v>
      </c>
      <c r="Z40" s="6"/>
      <c r="AA40" s="11">
        <f>Y40+SUM(C40:Q40)</f>
        <v>-305377</v>
      </c>
      <c r="AB40" s="6"/>
      <c r="AC40" s="11">
        <v>0</v>
      </c>
      <c r="AD40" s="6"/>
      <c r="AE40" s="11">
        <f>SUM(AA40:AC40)</f>
        <v>-305377</v>
      </c>
      <c r="AF40" s="6"/>
      <c r="AG40" s="11">
        <v>0</v>
      </c>
      <c r="AH40" s="6"/>
      <c r="AI40" s="11">
        <f>SUM(AE40:AG40)</f>
        <v>-305377</v>
      </c>
    </row>
    <row r="41" spans="1:35" ht="20.25" customHeight="1" thickBot="1">
      <c r="A41" s="3" t="s">
        <v>289</v>
      </c>
      <c r="B41" s="34"/>
      <c r="C41" s="14">
        <f>SUM(C10:C35)</f>
        <v>8611242</v>
      </c>
      <c r="D41" s="13"/>
      <c r="E41" s="14">
        <f>SUM(E10:E35)</f>
        <v>-2909249</v>
      </c>
      <c r="F41" s="13"/>
      <c r="G41" s="14">
        <f>SUM(G10:G35)</f>
        <v>57298909</v>
      </c>
      <c r="H41" s="13"/>
      <c r="I41" s="14">
        <f>SUM(I10:I35)</f>
        <v>3470021</v>
      </c>
      <c r="J41" s="13"/>
      <c r="K41" s="14">
        <f>K14+K29</f>
        <v>3407271</v>
      </c>
      <c r="L41" s="13"/>
      <c r="M41" s="14">
        <f>M29+M14</f>
        <v>-5159</v>
      </c>
      <c r="N41" s="13"/>
      <c r="O41" s="14">
        <f>O14+O29</f>
        <v>929166</v>
      </c>
      <c r="P41" s="13"/>
      <c r="Q41" s="14">
        <f>Q14+Q29+Q38+Q40</f>
        <v>88710853</v>
      </c>
      <c r="R41" s="13"/>
      <c r="S41" s="14">
        <f>S14+S29+S38+S40</f>
        <v>13824419</v>
      </c>
      <c r="T41" s="13"/>
      <c r="U41" s="14">
        <f>U14+U29+U38+U40</f>
        <v>-3621600</v>
      </c>
      <c r="V41" s="13"/>
      <c r="W41" s="14">
        <f>W14+W29+W38+W40</f>
        <v>-13919853</v>
      </c>
      <c r="X41" s="13"/>
      <c r="Y41" s="14">
        <f>Y14+Y29+Y38+Y40</f>
        <v>-3717034</v>
      </c>
      <c r="Z41" s="13"/>
      <c r="AA41" s="14">
        <f>AA14+AA29+AA38+AA40</f>
        <v>155796020</v>
      </c>
      <c r="AB41" s="13"/>
      <c r="AC41" s="14">
        <f>AC14+AC29+AC38+AC40</f>
        <v>15000000</v>
      </c>
      <c r="AD41" s="13"/>
      <c r="AE41" s="14">
        <f>AE14+AE29+AE38+AE40</f>
        <v>170796020</v>
      </c>
      <c r="AF41" s="13"/>
      <c r="AG41" s="14">
        <f>AG14+AG29+AG38+AG40</f>
        <v>58766558</v>
      </c>
      <c r="AH41" s="13"/>
      <c r="AI41" s="14">
        <f>AI14+AI29+AI38+AI40</f>
        <v>229562578</v>
      </c>
    </row>
    <row r="42" spans="2:15" ht="20.25" customHeight="1" thickTop="1">
      <c r="B42" s="34"/>
      <c r="C42" s="120"/>
      <c r="E42" s="120"/>
      <c r="G42" s="120"/>
      <c r="I42" s="120"/>
      <c r="K42" s="120"/>
      <c r="M42" s="120"/>
      <c r="O42" s="120"/>
    </row>
    <row r="43" spans="2:17" ht="20.25" customHeight="1">
      <c r="B43" s="34"/>
      <c r="Q43" s="13"/>
    </row>
    <row r="44" spans="1:4" ht="20.25" customHeight="1">
      <c r="A44" s="75"/>
      <c r="B44" s="35"/>
      <c r="C44" s="76"/>
      <c r="D44" s="76"/>
    </row>
    <row r="45" spans="1:17" ht="20.25" customHeight="1">
      <c r="A45" s="75"/>
      <c r="B45" s="35"/>
      <c r="Q45" s="120"/>
    </row>
    <row r="46" spans="1:23" ht="20.25" customHeight="1">
      <c r="A46" s="77"/>
      <c r="B46" s="52"/>
      <c r="C46" s="78"/>
      <c r="D46" s="78"/>
      <c r="Q46" s="78"/>
      <c r="R46" s="78"/>
      <c r="S46" s="78"/>
      <c r="U46" s="78"/>
      <c r="V46" s="78"/>
      <c r="W46" s="78"/>
    </row>
    <row r="47" spans="1:37" ht="20.25" customHeight="1">
      <c r="A47" s="78"/>
      <c r="B47" s="34"/>
      <c r="AK47" s="71"/>
    </row>
    <row r="48" spans="1:35" ht="20.25" customHeight="1">
      <c r="A48" s="1"/>
      <c r="B48" s="34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</row>
    <row r="49" spans="1:37" ht="20.25" customHeight="1">
      <c r="A49" s="1"/>
      <c r="B49" s="3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59"/>
      <c r="T49" s="259"/>
      <c r="U49" s="259"/>
      <c r="V49" s="259"/>
      <c r="W49" s="259"/>
      <c r="X49" s="259"/>
      <c r="Y49" s="259"/>
      <c r="Z49" s="38"/>
      <c r="AA49" s="38"/>
      <c r="AB49" s="38"/>
      <c r="AC49" s="38"/>
      <c r="AD49" s="38"/>
      <c r="AG49" s="38"/>
      <c r="AH49" s="38"/>
      <c r="AI49" s="38"/>
      <c r="AJ49" s="38"/>
      <c r="AK49" s="38"/>
    </row>
    <row r="50" spans="1:37" ht="20.25" customHeight="1">
      <c r="A50" s="1"/>
      <c r="B50" s="34"/>
      <c r="C50" s="1"/>
      <c r="D50" s="1"/>
      <c r="E50" s="1"/>
      <c r="F50" s="5"/>
      <c r="G50" s="5"/>
      <c r="H50" s="5"/>
      <c r="I50" s="5"/>
      <c r="J50" s="5"/>
      <c r="K50" s="22"/>
      <c r="L50" s="5"/>
      <c r="M50" s="22"/>
      <c r="N50" s="5"/>
      <c r="O50" s="5"/>
      <c r="P50" s="5"/>
      <c r="Q50" s="1"/>
      <c r="R50" s="1"/>
      <c r="S50" s="1"/>
      <c r="T50" s="1"/>
      <c r="U50" s="22"/>
      <c r="V50" s="5"/>
      <c r="W50" s="1"/>
      <c r="X50" s="5"/>
      <c r="Y50" s="5"/>
      <c r="Z50" s="1"/>
      <c r="AA50" s="1"/>
      <c r="AB50" s="1"/>
      <c r="AC50" s="1"/>
      <c r="AD50" s="1"/>
      <c r="AG50" s="22"/>
      <c r="AH50" s="5"/>
      <c r="AI50" s="5"/>
      <c r="AJ50" s="5"/>
      <c r="AK50" s="1"/>
    </row>
    <row r="51" spans="1:37" ht="20.25" customHeight="1">
      <c r="A51" s="1"/>
      <c r="B51" s="45"/>
      <c r="C51" s="5"/>
      <c r="D51" s="5"/>
      <c r="E51" s="5"/>
      <c r="F51" s="5"/>
      <c r="G51" s="5"/>
      <c r="H51" s="5"/>
      <c r="I51" s="1"/>
      <c r="J51" s="5"/>
      <c r="K51" s="22"/>
      <c r="L51" s="5"/>
      <c r="M51" s="22"/>
      <c r="N51" s="5"/>
      <c r="O51" s="1"/>
      <c r="P51" s="5"/>
      <c r="Q51" s="5"/>
      <c r="R51" s="1"/>
      <c r="S51" s="22"/>
      <c r="T51" s="5"/>
      <c r="U51" s="5"/>
      <c r="V51" s="5"/>
      <c r="W51" s="5"/>
      <c r="X51" s="5"/>
      <c r="Y51" s="22"/>
      <c r="Z51" s="1"/>
      <c r="AA51" s="1"/>
      <c r="AB51" s="1"/>
      <c r="AC51" s="1"/>
      <c r="AD51" s="1"/>
      <c r="AE51" s="22"/>
      <c r="AG51" s="5"/>
      <c r="AH51" s="5"/>
      <c r="AI51" s="22"/>
      <c r="AJ51" s="5"/>
      <c r="AK51" s="1"/>
    </row>
    <row r="52" spans="1:37" ht="20.25" customHeight="1">
      <c r="A52" s="1"/>
      <c r="B52" s="34"/>
      <c r="C52" s="5"/>
      <c r="D52" s="5"/>
      <c r="E52" s="5"/>
      <c r="F52" s="5"/>
      <c r="G52" s="5"/>
      <c r="H52" s="5"/>
      <c r="I52" s="22"/>
      <c r="J52" s="5"/>
      <c r="K52" s="22"/>
      <c r="L52" s="5"/>
      <c r="M52" s="22"/>
      <c r="N52" s="5"/>
      <c r="O52" s="5"/>
      <c r="P52" s="5"/>
      <c r="Q52" s="5"/>
      <c r="R52" s="1"/>
      <c r="S52" s="22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22"/>
      <c r="AG52" s="22"/>
      <c r="AH52" s="5"/>
      <c r="AI52" s="5"/>
      <c r="AJ52" s="5"/>
      <c r="AK52" s="5"/>
    </row>
    <row r="53" spans="1:37" ht="20.25" customHeight="1">
      <c r="A53" s="1"/>
      <c r="B53" s="34"/>
      <c r="C53" s="5"/>
      <c r="D53" s="5"/>
      <c r="E53" s="5"/>
      <c r="F53" s="5"/>
      <c r="G53" s="5"/>
      <c r="H53" s="5"/>
      <c r="I53" s="22"/>
      <c r="J53" s="5"/>
      <c r="K53" s="22"/>
      <c r="L53" s="5"/>
      <c r="M53" s="22"/>
      <c r="N53" s="5"/>
      <c r="O53" s="5"/>
      <c r="P53" s="5"/>
      <c r="Q53" s="5"/>
      <c r="R53" s="1"/>
      <c r="S53" s="22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22"/>
      <c r="AG53" s="5"/>
      <c r="AH53" s="1"/>
      <c r="AI53" s="5"/>
      <c r="AJ53" s="1"/>
      <c r="AK53" s="5"/>
    </row>
    <row r="54" spans="1:37" ht="20.25" customHeight="1">
      <c r="A54" s="1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G54" s="34"/>
      <c r="AH54" s="34"/>
      <c r="AI54" s="34"/>
      <c r="AJ54" s="34"/>
      <c r="AK54" s="34"/>
    </row>
    <row r="55" spans="1:37" ht="20.25" customHeight="1">
      <c r="A55" s="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G55" s="34"/>
      <c r="AH55" s="34"/>
      <c r="AI55" s="34"/>
      <c r="AJ55" s="1"/>
      <c r="AK55" s="1"/>
    </row>
    <row r="56" spans="1:37" ht="20.25" customHeight="1">
      <c r="A56" s="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G56" s="34"/>
      <c r="AH56" s="34"/>
      <c r="AI56" s="34"/>
      <c r="AJ56" s="1"/>
      <c r="AK56" s="1"/>
    </row>
    <row r="57" spans="1:37" ht="20.25" customHeight="1">
      <c r="A57" s="3"/>
      <c r="B57" s="3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20.25" customHeight="1">
      <c r="A58" s="3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20.25" customHeight="1">
      <c r="A59" s="3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20.25" customHeight="1">
      <c r="A60" s="79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20.25" customHeight="1">
      <c r="A61" s="19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70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20.25" customHeight="1">
      <c r="A62" s="79"/>
      <c r="B62" s="3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20.25" customHeight="1">
      <c r="A63" s="79"/>
      <c r="B63" s="3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20.25" customHeight="1">
      <c r="A64" s="79"/>
      <c r="B64" s="3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ht="20.25" customHeight="1">
      <c r="A65" s="24"/>
      <c r="B65" s="3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2:37" ht="20.25" customHeight="1">
      <c r="B66" s="3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20.25" customHeight="1">
      <c r="A67" s="19"/>
      <c r="B67" s="3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20.25" customHeight="1">
      <c r="A68" s="19"/>
      <c r="B68" s="3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20.25" customHeight="1">
      <c r="A69" s="19"/>
      <c r="B69" s="4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20.25" customHeight="1">
      <c r="A70" s="19"/>
      <c r="B70" s="3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ht="20.25" customHeight="1">
      <c r="A71" s="19"/>
      <c r="B71" s="3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ht="20.25" customHeight="1">
      <c r="A72" s="79"/>
      <c r="B72" s="3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20.25" customHeight="1">
      <c r="A73" s="79"/>
      <c r="B73" s="3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20.25" customHeight="1">
      <c r="A74" s="3"/>
      <c r="B74" s="3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20.25" customHeight="1">
      <c r="A75" s="3"/>
      <c r="B75" s="3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20.25" customHeight="1">
      <c r="A76" s="3"/>
      <c r="B76" s="3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37" ht="20.25" customHeight="1">
      <c r="A77" s="3"/>
      <c r="B77" s="3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20.25" customHeight="1">
      <c r="A78" s="3"/>
      <c r="B78" s="34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20.25" customHeight="1">
      <c r="A79" s="3"/>
      <c r="B79" s="3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20.25" customHeight="1">
      <c r="A80" s="24"/>
      <c r="B80" s="3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20.25" customHeight="1">
      <c r="A81" s="19"/>
      <c r="B81" s="3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20.25" customHeight="1">
      <c r="A82" s="19"/>
      <c r="B82" s="34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2" ht="20.25" customHeight="1">
      <c r="A83" s="3"/>
      <c r="B83" s="34"/>
    </row>
    <row r="84" spans="1:37" ht="20.25" customHeight="1">
      <c r="A84" s="3"/>
      <c r="B84" s="3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8" ht="20.25" customHeight="1">
      <c r="A85" s="24"/>
      <c r="B85" s="150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151"/>
    </row>
    <row r="86" spans="1:38" ht="20.25" customHeight="1">
      <c r="A86" s="24"/>
      <c r="B86" s="150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151"/>
    </row>
    <row r="87" spans="1:38" ht="20.25" customHeight="1">
      <c r="A87" s="24"/>
      <c r="B87" s="15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151"/>
    </row>
    <row r="88" spans="1:37" ht="20.25" customHeight="1">
      <c r="A88" s="3"/>
      <c r="B88" s="15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121" ht="15" customHeight="1"/>
  </sheetData>
  <sheetProtection/>
  <mergeCells count="4">
    <mergeCell ref="C5:AI5"/>
    <mergeCell ref="S6:Y6"/>
    <mergeCell ref="C48:AI48"/>
    <mergeCell ref="S49:Y49"/>
  </mergeCells>
  <printOptions/>
  <pageMargins left="0.7" right="0.28" top="0.48" bottom="0.5" header="0.5" footer="0.5"/>
  <pageSetup firstPageNumber="10" useFirstPageNumber="1" horizontalDpi="600" verticalDpi="600" orientation="landscape" paperSize="9" scale="44" r:id="rId1"/>
  <headerFooter>
    <oddFooter>&amp;LThe accompanying condensed notes are an integral part of these interim financial statements.
&amp;C&amp;P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50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140625" defaultRowHeight="20.25" customHeight="1"/>
  <cols>
    <col min="1" max="1" width="40.7109375" style="53" customWidth="1"/>
    <col min="2" max="2" width="6.8515625" style="53" customWidth="1"/>
    <col min="3" max="3" width="12.28125" style="53" bestFit="1" customWidth="1"/>
    <col min="4" max="4" width="0.85546875" style="53" customWidth="1"/>
    <col min="5" max="5" width="12.421875" style="53" customWidth="1"/>
    <col min="6" max="6" width="0.5625" style="53" customWidth="1"/>
    <col min="7" max="7" width="16.00390625" style="53" bestFit="1" customWidth="1"/>
    <col min="8" max="8" width="0.9921875" style="53" customWidth="1"/>
    <col min="9" max="9" width="12.421875" style="53" customWidth="1"/>
    <col min="10" max="10" width="0.9921875" style="53" customWidth="1"/>
    <col min="11" max="11" width="19.28125" style="53" customWidth="1"/>
    <col min="12" max="12" width="0.9921875" style="53" customWidth="1"/>
    <col min="13" max="13" width="14.28125" style="53" customWidth="1"/>
    <col min="14" max="14" width="0.9921875" style="53" customWidth="1"/>
    <col min="15" max="15" width="12.28125" style="53" customWidth="1"/>
    <col min="16" max="16" width="0.9921875" style="53" customWidth="1"/>
    <col min="17" max="17" width="16.57421875" style="53" customWidth="1"/>
    <col min="18" max="18" width="0.9921875" style="53" customWidth="1"/>
    <col min="19" max="19" width="15.7109375" style="53" customWidth="1"/>
    <col min="20" max="20" width="0.9921875" style="53" customWidth="1"/>
    <col min="21" max="21" width="17.00390625" style="53" customWidth="1"/>
    <col min="22" max="22" width="0.9921875" style="53" customWidth="1"/>
    <col min="23" max="23" width="16.28125" style="53" customWidth="1"/>
    <col min="24" max="24" width="0.85546875" style="53" customWidth="1"/>
    <col min="25" max="25" width="16.140625" style="53" customWidth="1"/>
    <col min="26" max="26" width="0.71875" style="53" customWidth="1"/>
    <col min="27" max="27" width="14.421875" style="53" customWidth="1"/>
    <col min="28" max="28" width="0.85546875" style="53" customWidth="1"/>
    <col min="29" max="29" width="14.57421875" style="53" customWidth="1"/>
    <col min="30" max="30" width="0.85546875" style="53" customWidth="1"/>
    <col min="31" max="31" width="19.28125" style="53" customWidth="1"/>
    <col min="32" max="32" width="0.85546875" style="53" customWidth="1"/>
    <col min="33" max="33" width="13.28125" style="53" customWidth="1"/>
    <col min="34" max="34" width="0.71875" style="53" customWidth="1"/>
    <col min="35" max="35" width="13.421875" style="53" customWidth="1"/>
    <col min="36" max="16384" width="9.140625" style="53" customWidth="1"/>
  </cols>
  <sheetData>
    <row r="1" spans="1:4" ht="20.25" customHeight="1">
      <c r="A1" s="75" t="s">
        <v>29</v>
      </c>
      <c r="B1" s="35"/>
      <c r="C1" s="76"/>
      <c r="D1" s="76"/>
    </row>
    <row r="2" spans="1:2" ht="20.25" customHeight="1">
      <c r="A2" s="75" t="s">
        <v>30</v>
      </c>
      <c r="B2" s="35"/>
    </row>
    <row r="3" spans="1:23" ht="20.25" customHeight="1">
      <c r="A3" s="77" t="s">
        <v>187</v>
      </c>
      <c r="B3" s="52"/>
      <c r="C3" s="78"/>
      <c r="D3" s="78"/>
      <c r="Q3" s="78"/>
      <c r="R3" s="78"/>
      <c r="S3" s="78"/>
      <c r="U3" s="78"/>
      <c r="V3" s="78"/>
      <c r="W3" s="78"/>
    </row>
    <row r="4" spans="1:35" ht="20.25" customHeight="1">
      <c r="A4" s="78"/>
      <c r="B4" s="34"/>
      <c r="AI4" s="71" t="s">
        <v>103</v>
      </c>
    </row>
    <row r="5" spans="1:35" ht="20.25" customHeight="1">
      <c r="A5" s="1"/>
      <c r="B5" s="34"/>
      <c r="C5" s="256" t="s">
        <v>46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154"/>
      <c r="AI5" s="154"/>
    </row>
    <row r="6" spans="2:35" s="24" customFormat="1" ht="20.25" customHeight="1">
      <c r="B6" s="34"/>
      <c r="C6" s="38"/>
      <c r="D6" s="38"/>
      <c r="E6" s="38"/>
      <c r="F6" s="38"/>
      <c r="G6" s="38"/>
      <c r="H6" s="38"/>
      <c r="I6" s="38"/>
      <c r="J6" s="38"/>
      <c r="K6" s="113"/>
      <c r="L6" s="38"/>
      <c r="M6" s="38"/>
      <c r="N6" s="38"/>
      <c r="O6" s="38"/>
      <c r="P6" s="38"/>
      <c r="Q6" s="38"/>
      <c r="R6" s="38"/>
      <c r="S6" s="257" t="s">
        <v>104</v>
      </c>
      <c r="T6" s="257"/>
      <c r="U6" s="257"/>
      <c r="V6" s="257"/>
      <c r="W6" s="257"/>
      <c r="X6" s="257"/>
      <c r="Y6" s="257"/>
      <c r="Z6" s="38"/>
      <c r="AA6" s="38"/>
      <c r="AB6" s="38"/>
      <c r="AC6" s="38"/>
      <c r="AD6" s="38"/>
      <c r="AE6" s="38"/>
      <c r="AG6" s="38"/>
      <c r="AH6" s="38"/>
      <c r="AI6" s="38"/>
    </row>
    <row r="7" spans="2:35" s="24" customFormat="1" ht="20.25" customHeight="1">
      <c r="B7" s="34"/>
      <c r="C7" s="38"/>
      <c r="D7" s="38"/>
      <c r="E7" s="38"/>
      <c r="F7" s="38"/>
      <c r="G7" s="38"/>
      <c r="H7" s="38"/>
      <c r="I7" s="38"/>
      <c r="J7" s="38"/>
      <c r="K7" s="113" t="s">
        <v>157</v>
      </c>
      <c r="L7" s="38"/>
      <c r="M7" s="38"/>
      <c r="N7" s="38"/>
      <c r="O7" s="38"/>
      <c r="P7" s="38"/>
      <c r="Q7" s="38"/>
      <c r="R7" s="38"/>
      <c r="S7" s="113"/>
      <c r="T7" s="113"/>
      <c r="U7" s="113"/>
      <c r="V7" s="113"/>
      <c r="W7" s="113"/>
      <c r="X7" s="113"/>
      <c r="Y7" s="113"/>
      <c r="Z7" s="38"/>
      <c r="AA7" s="38"/>
      <c r="AB7" s="38"/>
      <c r="AC7" s="38"/>
      <c r="AD7" s="38"/>
      <c r="AE7" s="38"/>
      <c r="AG7" s="38"/>
      <c r="AH7" s="38"/>
      <c r="AI7" s="38"/>
    </row>
    <row r="8" spans="2:34" s="24" customFormat="1" ht="24.75" customHeight="1">
      <c r="B8" s="34"/>
      <c r="F8" s="113"/>
      <c r="G8" s="113"/>
      <c r="H8" s="113"/>
      <c r="I8" s="113"/>
      <c r="J8" s="113"/>
      <c r="K8" s="113" t="s">
        <v>228</v>
      </c>
      <c r="L8" s="113"/>
      <c r="M8" s="113"/>
      <c r="N8" s="113"/>
      <c r="O8" s="113"/>
      <c r="P8" s="113"/>
      <c r="U8" s="113" t="s">
        <v>240</v>
      </c>
      <c r="V8" s="113"/>
      <c r="W8" s="113" t="s">
        <v>231</v>
      </c>
      <c r="X8" s="113"/>
      <c r="Y8" s="113" t="s">
        <v>106</v>
      </c>
      <c r="AA8" s="113"/>
      <c r="AB8" s="113"/>
      <c r="AC8" s="113"/>
      <c r="AD8" s="113"/>
      <c r="AE8" s="113" t="s">
        <v>243</v>
      </c>
      <c r="AG8" s="113"/>
      <c r="AH8" s="113"/>
    </row>
    <row r="9" spans="2:35" s="24" customFormat="1" ht="20.25" customHeight="1">
      <c r="B9" s="68"/>
      <c r="C9" s="113" t="s">
        <v>51</v>
      </c>
      <c r="D9" s="113"/>
      <c r="E9" s="113"/>
      <c r="F9" s="113"/>
      <c r="G9" s="113" t="s">
        <v>203</v>
      </c>
      <c r="H9" s="113"/>
      <c r="J9" s="113"/>
      <c r="K9" s="113" t="s">
        <v>229</v>
      </c>
      <c r="L9" s="113"/>
      <c r="M9" s="113" t="s">
        <v>146</v>
      </c>
      <c r="N9" s="113"/>
      <c r="P9" s="113"/>
      <c r="Q9" s="113" t="s">
        <v>34</v>
      </c>
      <c r="S9" s="113" t="s">
        <v>8</v>
      </c>
      <c r="T9" s="113"/>
      <c r="U9" s="113" t="s">
        <v>260</v>
      </c>
      <c r="V9" s="113"/>
      <c r="W9" s="113" t="s">
        <v>232</v>
      </c>
      <c r="X9" s="113"/>
      <c r="Y9" s="113" t="s">
        <v>105</v>
      </c>
      <c r="AA9" s="113"/>
      <c r="AB9" s="113"/>
      <c r="AC9" s="149" t="s">
        <v>193</v>
      </c>
      <c r="AD9" s="113"/>
      <c r="AE9" s="113" t="s">
        <v>244</v>
      </c>
      <c r="AG9" s="149" t="s">
        <v>107</v>
      </c>
      <c r="AH9" s="113"/>
      <c r="AI9" s="113" t="s">
        <v>9</v>
      </c>
    </row>
    <row r="10" spans="2:35" s="24" customFormat="1" ht="20.25" customHeight="1">
      <c r="B10" s="34"/>
      <c r="C10" s="113" t="s">
        <v>318</v>
      </c>
      <c r="D10" s="113"/>
      <c r="E10" s="113" t="s">
        <v>64</v>
      </c>
      <c r="F10" s="113"/>
      <c r="G10" s="113" t="s">
        <v>98</v>
      </c>
      <c r="H10" s="113"/>
      <c r="I10" s="113" t="s">
        <v>136</v>
      </c>
      <c r="J10" s="113"/>
      <c r="K10" s="113" t="s">
        <v>155</v>
      </c>
      <c r="L10" s="113"/>
      <c r="M10" s="113" t="s">
        <v>147</v>
      </c>
      <c r="N10" s="113"/>
      <c r="O10" s="113" t="s">
        <v>33</v>
      </c>
      <c r="P10" s="113"/>
      <c r="Q10" s="113" t="s">
        <v>82</v>
      </c>
      <c r="S10" s="113" t="s">
        <v>71</v>
      </c>
      <c r="T10" s="113"/>
      <c r="U10" s="113" t="s">
        <v>204</v>
      </c>
      <c r="V10" s="113"/>
      <c r="W10" s="113" t="s">
        <v>262</v>
      </c>
      <c r="X10" s="113"/>
      <c r="Y10" s="113" t="s">
        <v>263</v>
      </c>
      <c r="Z10" s="113"/>
      <c r="AA10" s="113"/>
      <c r="AB10" s="113"/>
      <c r="AC10" s="149" t="s">
        <v>194</v>
      </c>
      <c r="AD10" s="113"/>
      <c r="AE10" s="113" t="s">
        <v>236</v>
      </c>
      <c r="AG10" s="149" t="s">
        <v>108</v>
      </c>
      <c r="AH10" s="113"/>
      <c r="AI10" s="113" t="s">
        <v>213</v>
      </c>
    </row>
    <row r="11" spans="2:35" s="24" customFormat="1" ht="20.25" customHeight="1">
      <c r="B11" s="34" t="s">
        <v>40</v>
      </c>
      <c r="C11" s="114" t="s">
        <v>45</v>
      </c>
      <c r="D11" s="113"/>
      <c r="E11" s="114" t="s">
        <v>65</v>
      </c>
      <c r="F11" s="113"/>
      <c r="G11" s="114" t="s">
        <v>65</v>
      </c>
      <c r="H11" s="113"/>
      <c r="I11" s="114" t="s">
        <v>139</v>
      </c>
      <c r="J11" s="113"/>
      <c r="K11" s="114" t="s">
        <v>167</v>
      </c>
      <c r="L11" s="113"/>
      <c r="M11" s="114" t="s">
        <v>148</v>
      </c>
      <c r="N11" s="113"/>
      <c r="O11" s="114" t="s">
        <v>38</v>
      </c>
      <c r="P11" s="113"/>
      <c r="Q11" s="114" t="s">
        <v>81</v>
      </c>
      <c r="S11" s="114" t="s">
        <v>76</v>
      </c>
      <c r="T11" s="113"/>
      <c r="U11" s="114" t="s">
        <v>218</v>
      </c>
      <c r="V11" s="113"/>
      <c r="W11" s="114" t="s">
        <v>71</v>
      </c>
      <c r="X11" s="113"/>
      <c r="Y11" s="114" t="s">
        <v>223</v>
      </c>
      <c r="Z11" s="113"/>
      <c r="AA11" s="114" t="s">
        <v>230</v>
      </c>
      <c r="AC11" s="114" t="s">
        <v>195</v>
      </c>
      <c r="AE11" s="114" t="s">
        <v>235</v>
      </c>
      <c r="AG11" s="114" t="s">
        <v>66</v>
      </c>
      <c r="AI11" s="114" t="s">
        <v>44</v>
      </c>
    </row>
    <row r="12" spans="1:35" ht="20.25" customHeight="1">
      <c r="A12" s="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155"/>
      <c r="AE12" s="34"/>
      <c r="AF12" s="34"/>
      <c r="AG12" s="34"/>
      <c r="AH12" s="34"/>
      <c r="AI12" s="34"/>
    </row>
    <row r="13" spans="1:35" ht="20.25" customHeight="1">
      <c r="A13" s="3" t="s">
        <v>321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E13" s="34"/>
      <c r="AF13" s="34"/>
      <c r="AG13" s="34"/>
      <c r="AH13" s="1"/>
      <c r="AI13" s="1"/>
    </row>
    <row r="14" spans="1:35" ht="20.25" customHeight="1">
      <c r="A14" s="3" t="s">
        <v>332</v>
      </c>
      <c r="B14" s="34"/>
      <c r="C14" s="13">
        <v>8611242</v>
      </c>
      <c r="D14" s="13"/>
      <c r="E14" s="13">
        <v>-2909249</v>
      </c>
      <c r="F14" s="13"/>
      <c r="G14" s="13">
        <v>57298909</v>
      </c>
      <c r="H14" s="13"/>
      <c r="I14" s="13">
        <v>3470021</v>
      </c>
      <c r="J14" s="13"/>
      <c r="K14" s="13">
        <v>3500083</v>
      </c>
      <c r="L14" s="13"/>
      <c r="M14" s="13">
        <v>-5159</v>
      </c>
      <c r="N14" s="13"/>
      <c r="O14" s="13">
        <v>929166</v>
      </c>
      <c r="P14" s="13"/>
      <c r="Q14" s="13">
        <v>92078740</v>
      </c>
      <c r="R14" s="13"/>
      <c r="S14" s="13">
        <v>13812039</v>
      </c>
      <c r="T14" s="13"/>
      <c r="U14" s="13">
        <v>-3799448</v>
      </c>
      <c r="V14" s="13"/>
      <c r="W14" s="13">
        <v>-22453189</v>
      </c>
      <c r="X14" s="13"/>
      <c r="Y14" s="13">
        <f>SUM(S14:W14)</f>
        <v>-12440598</v>
      </c>
      <c r="Z14" s="13"/>
      <c r="AA14" s="13">
        <f>SUM(C14:Q14)+Y14</f>
        <v>150533155</v>
      </c>
      <c r="AB14" s="13"/>
      <c r="AC14" s="13">
        <v>15000000</v>
      </c>
      <c r="AD14" s="13"/>
      <c r="AE14" s="13">
        <f>SUM(AA14:AC14)</f>
        <v>165533155</v>
      </c>
      <c r="AF14" s="13"/>
      <c r="AG14" s="13">
        <v>53125099</v>
      </c>
      <c r="AH14" s="13"/>
      <c r="AI14" s="13">
        <f>SUM(AE14:AG14)</f>
        <v>218658254</v>
      </c>
    </row>
    <row r="15" spans="1:35" ht="20.25" customHeight="1">
      <c r="A15" s="19" t="s">
        <v>333</v>
      </c>
      <c r="B15" s="3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ht="18.75" customHeight="1">
      <c r="A16" s="24" t="s">
        <v>334</v>
      </c>
      <c r="B16" s="34">
        <v>3</v>
      </c>
      <c r="C16" s="70">
        <v>0</v>
      </c>
      <c r="D16" s="70"/>
      <c r="E16" s="70">
        <v>0</v>
      </c>
      <c r="F16" s="70"/>
      <c r="G16" s="70">
        <v>0</v>
      </c>
      <c r="H16" s="70"/>
      <c r="I16" s="70">
        <v>0</v>
      </c>
      <c r="J16" s="70"/>
      <c r="K16" s="70">
        <v>0</v>
      </c>
      <c r="L16" s="70"/>
      <c r="M16" s="70">
        <v>0</v>
      </c>
      <c r="N16" s="70"/>
      <c r="O16" s="70">
        <v>0</v>
      </c>
      <c r="P16" s="70"/>
      <c r="Q16" s="70">
        <v>-263634</v>
      </c>
      <c r="R16" s="70"/>
      <c r="S16" s="70">
        <v>0</v>
      </c>
      <c r="T16" s="70"/>
      <c r="U16" s="70">
        <v>0</v>
      </c>
      <c r="V16" s="70"/>
      <c r="W16" s="70">
        <v>0</v>
      </c>
      <c r="X16" s="70"/>
      <c r="Y16" s="70">
        <f>SUM(S16:W16)</f>
        <v>0</v>
      </c>
      <c r="Z16" s="70"/>
      <c r="AA16" s="70">
        <f>SUM(C16:Q16)+Y16</f>
        <v>-263634</v>
      </c>
      <c r="AB16" s="70"/>
      <c r="AC16" s="70">
        <v>0</v>
      </c>
      <c r="AD16" s="70"/>
      <c r="AE16" s="70">
        <f>SUM(AA16:AC16)</f>
        <v>-263634</v>
      </c>
      <c r="AF16" s="70"/>
      <c r="AG16" s="70">
        <v>-92401</v>
      </c>
      <c r="AH16" s="70"/>
      <c r="AI16" s="70">
        <f>SUM(AE16:AG16)</f>
        <v>-356035</v>
      </c>
    </row>
    <row r="17" spans="1:35" ht="20.25" customHeight="1">
      <c r="A17" s="3" t="s">
        <v>323</v>
      </c>
      <c r="B17" s="34"/>
      <c r="C17" s="43">
        <f>SUM(C14:C16)</f>
        <v>8611242</v>
      </c>
      <c r="D17" s="13"/>
      <c r="E17" s="43">
        <f>SUM(E14:E16)</f>
        <v>-2909249</v>
      </c>
      <c r="F17" s="13"/>
      <c r="G17" s="43">
        <f>SUM(G14:G16)</f>
        <v>57298909</v>
      </c>
      <c r="H17" s="13"/>
      <c r="I17" s="43">
        <f>SUM(I14:I16)</f>
        <v>3470021</v>
      </c>
      <c r="J17" s="13"/>
      <c r="K17" s="43">
        <f>SUM(K14:K16)</f>
        <v>3500083</v>
      </c>
      <c r="L17" s="13"/>
      <c r="M17" s="43">
        <f>SUM(M14:M16)</f>
        <v>-5159</v>
      </c>
      <c r="N17" s="13"/>
      <c r="O17" s="43">
        <f>SUM(O14:O16)</f>
        <v>929166</v>
      </c>
      <c r="P17" s="13"/>
      <c r="Q17" s="43">
        <f>SUM(Q14:Q16)</f>
        <v>91815106</v>
      </c>
      <c r="R17" s="13"/>
      <c r="S17" s="43">
        <f>SUM(S14:S16)</f>
        <v>13812039</v>
      </c>
      <c r="T17" s="13"/>
      <c r="U17" s="43">
        <f>SUM(U14:U16)</f>
        <v>-3799448</v>
      </c>
      <c r="V17" s="13"/>
      <c r="W17" s="43">
        <f>SUM(W14:W16)</f>
        <v>-22453189</v>
      </c>
      <c r="X17" s="13"/>
      <c r="Y17" s="43">
        <f>SUM(Y14:Y16)</f>
        <v>-12440598</v>
      </c>
      <c r="Z17" s="13"/>
      <c r="AA17" s="43">
        <f>SUM(AA14:AA16)</f>
        <v>150269521</v>
      </c>
      <c r="AB17" s="13"/>
      <c r="AC17" s="43">
        <f>SUM(AC14:AC16)</f>
        <v>15000000</v>
      </c>
      <c r="AD17" s="13"/>
      <c r="AE17" s="43">
        <f>SUM(AE14:AE16)</f>
        <v>165269521</v>
      </c>
      <c r="AF17" s="13"/>
      <c r="AG17" s="43">
        <f>SUM(AG14:AG16)</f>
        <v>53032698</v>
      </c>
      <c r="AH17" s="13"/>
      <c r="AI17" s="43">
        <f>SUM(AI14:AI16)</f>
        <v>218302219</v>
      </c>
    </row>
    <row r="18" spans="1:35" ht="20.25" customHeight="1">
      <c r="A18" s="3" t="s">
        <v>266</v>
      </c>
      <c r="B18" s="3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0.25" customHeight="1">
      <c r="A19" s="3" t="s">
        <v>117</v>
      </c>
      <c r="B19" s="3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0.25" customHeight="1">
      <c r="A20" s="79" t="s">
        <v>379</v>
      </c>
      <c r="B20" s="3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9.5" customHeight="1">
      <c r="A21" s="24" t="s">
        <v>378</v>
      </c>
      <c r="B21" s="34"/>
      <c r="C21" s="11">
        <v>0</v>
      </c>
      <c r="D21" s="6"/>
      <c r="E21" s="11">
        <v>0</v>
      </c>
      <c r="F21" s="6"/>
      <c r="G21" s="11">
        <v>0</v>
      </c>
      <c r="H21" s="6"/>
      <c r="I21" s="11">
        <v>0</v>
      </c>
      <c r="J21" s="6"/>
      <c r="K21" s="11">
        <v>0</v>
      </c>
      <c r="L21" s="6"/>
      <c r="M21" s="11">
        <v>0</v>
      </c>
      <c r="N21" s="6"/>
      <c r="O21" s="11">
        <v>0</v>
      </c>
      <c r="P21" s="6"/>
      <c r="Q21" s="65">
        <v>-2456033</v>
      </c>
      <c r="R21" s="6"/>
      <c r="S21" s="11">
        <v>0</v>
      </c>
      <c r="T21" s="6"/>
      <c r="U21" s="11">
        <v>0</v>
      </c>
      <c r="V21" s="6"/>
      <c r="W21" s="11">
        <v>0</v>
      </c>
      <c r="X21" s="6"/>
      <c r="Y21" s="11">
        <f>SUM(S21:X21)</f>
        <v>0</v>
      </c>
      <c r="Z21" s="6"/>
      <c r="AA21" s="70">
        <f>Y21+SUM(C21:Q21)</f>
        <v>-2456033</v>
      </c>
      <c r="AB21" s="6"/>
      <c r="AC21" s="11">
        <v>0</v>
      </c>
      <c r="AD21" s="6"/>
      <c r="AE21" s="11">
        <f>SUM(Y21,C21:Q21,AC21)</f>
        <v>-2456033</v>
      </c>
      <c r="AF21" s="6"/>
      <c r="AG21" s="11">
        <v>-1894609</v>
      </c>
      <c r="AH21" s="6"/>
      <c r="AI21" s="11">
        <f>SUM(AE21:AG21)</f>
        <v>-4350642</v>
      </c>
    </row>
    <row r="22" spans="1:35" ht="20.25" customHeight="1">
      <c r="A22" s="79" t="s">
        <v>268</v>
      </c>
      <c r="B22" s="34"/>
      <c r="C22" s="43">
        <f>SUM(C21:C21)</f>
        <v>0</v>
      </c>
      <c r="D22" s="13"/>
      <c r="E22" s="43">
        <f>SUM(E21:E21)</f>
        <v>0</v>
      </c>
      <c r="F22" s="13"/>
      <c r="G22" s="43">
        <f>SUM(G21:G21)</f>
        <v>0</v>
      </c>
      <c r="H22" s="13"/>
      <c r="I22" s="43">
        <f>SUM(I21:I21)</f>
        <v>0</v>
      </c>
      <c r="J22" s="13"/>
      <c r="K22" s="43">
        <f>SUM(K21:K21)</f>
        <v>0</v>
      </c>
      <c r="L22" s="13"/>
      <c r="M22" s="43">
        <f>SUM(M21:M21)</f>
        <v>0</v>
      </c>
      <c r="N22" s="13"/>
      <c r="O22" s="43">
        <f>SUM(O21:O21)</f>
        <v>0</v>
      </c>
      <c r="P22" s="13"/>
      <c r="Q22" s="43">
        <f>SUM(Q21:Q21)</f>
        <v>-2456033</v>
      </c>
      <c r="R22" s="13"/>
      <c r="S22" s="43">
        <f>SUM(S21:S21)</f>
        <v>0</v>
      </c>
      <c r="T22" s="13"/>
      <c r="U22" s="43">
        <f>SUM(U21:U21)</f>
        <v>0</v>
      </c>
      <c r="V22" s="13"/>
      <c r="W22" s="43">
        <f>SUM(W21:W21)</f>
        <v>0</v>
      </c>
      <c r="X22" s="13"/>
      <c r="Y22" s="43">
        <f>SUM(Y21:Y21)</f>
        <v>0</v>
      </c>
      <c r="Z22" s="13"/>
      <c r="AA22" s="43">
        <f>SUM(AA21:AA21)</f>
        <v>-2456033</v>
      </c>
      <c r="AB22" s="13"/>
      <c r="AC22" s="43">
        <f>SUM(AC21:AC21)</f>
        <v>0</v>
      </c>
      <c r="AD22" s="13"/>
      <c r="AE22" s="43">
        <f>SUM(AE21:AE21)</f>
        <v>-2456033</v>
      </c>
      <c r="AF22" s="13"/>
      <c r="AG22" s="43">
        <f>SUM(AG21:AG21)</f>
        <v>-1894609</v>
      </c>
      <c r="AH22" s="13"/>
      <c r="AI22" s="43">
        <f>SUM(AI21:AI21)</f>
        <v>-4350642</v>
      </c>
    </row>
    <row r="23" spans="1:35" ht="20.25" customHeight="1">
      <c r="A23" s="79" t="s">
        <v>137</v>
      </c>
      <c r="B23" s="3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16"/>
      <c r="AB23" s="6"/>
      <c r="AC23" s="6"/>
      <c r="AD23" s="6"/>
      <c r="AE23" s="6"/>
      <c r="AF23" s="6"/>
      <c r="AG23" s="6"/>
      <c r="AH23" s="6"/>
      <c r="AI23" s="6"/>
    </row>
    <row r="24" spans="1:35" ht="20.25" customHeight="1">
      <c r="A24" s="79" t="s">
        <v>269</v>
      </c>
      <c r="B24" s="3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0.25" customHeight="1">
      <c r="A25" s="19" t="s">
        <v>380</v>
      </c>
      <c r="B25" s="3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0.25" customHeight="1">
      <c r="A26" s="19" t="s">
        <v>270</v>
      </c>
      <c r="B26" s="34"/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6">
        <v>360880</v>
      </c>
      <c r="L26" s="6"/>
      <c r="M26" s="6">
        <v>0</v>
      </c>
      <c r="N26" s="6"/>
      <c r="O26" s="6">
        <v>0</v>
      </c>
      <c r="P26" s="6"/>
      <c r="Q26" s="6">
        <v>0</v>
      </c>
      <c r="R26" s="6"/>
      <c r="S26" s="6">
        <v>0</v>
      </c>
      <c r="T26" s="6"/>
      <c r="U26" s="6">
        <v>2879</v>
      </c>
      <c r="V26" s="6"/>
      <c r="W26" s="6">
        <v>-695855</v>
      </c>
      <c r="X26" s="6"/>
      <c r="Y26" s="6">
        <v>-692976</v>
      </c>
      <c r="Z26" s="6"/>
      <c r="AA26" s="70">
        <f>Y26+SUM(C26:Q26)</f>
        <v>-332096</v>
      </c>
      <c r="AB26" s="6"/>
      <c r="AC26" s="6">
        <v>0</v>
      </c>
      <c r="AD26" s="6"/>
      <c r="AE26" s="6">
        <f>SUM(Y26,C26:Q26,AC26)</f>
        <v>-332096</v>
      </c>
      <c r="AF26" s="6"/>
      <c r="AG26" s="6">
        <v>-481508</v>
      </c>
      <c r="AH26" s="6"/>
      <c r="AI26" s="6">
        <f>SUM(AE26:AG26)</f>
        <v>-813604</v>
      </c>
    </row>
    <row r="27" spans="1:35" ht="20.25" customHeight="1">
      <c r="A27" s="19" t="s">
        <v>365</v>
      </c>
      <c r="B27" s="49"/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6">
        <v>-124029</v>
      </c>
      <c r="L27" s="6"/>
      <c r="M27" s="6">
        <v>0</v>
      </c>
      <c r="N27" s="6"/>
      <c r="O27" s="6">
        <v>0</v>
      </c>
      <c r="P27" s="6"/>
      <c r="Q27" s="6">
        <v>0</v>
      </c>
      <c r="R27" s="6"/>
      <c r="S27" s="6">
        <v>0</v>
      </c>
      <c r="T27" s="6"/>
      <c r="U27" s="6">
        <v>0</v>
      </c>
      <c r="V27" s="6"/>
      <c r="W27" s="6">
        <v>0</v>
      </c>
      <c r="X27" s="6"/>
      <c r="Y27" s="6">
        <f>SUM(S27:X27)</f>
        <v>0</v>
      </c>
      <c r="Z27" s="6"/>
      <c r="AA27" s="70">
        <f>Y27+SUM(C27:Q27)</f>
        <v>-124029</v>
      </c>
      <c r="AB27" s="6"/>
      <c r="AC27" s="6">
        <v>0</v>
      </c>
      <c r="AD27" s="6"/>
      <c r="AE27" s="6">
        <f>SUM(Y27,C27:Q27,AC27)</f>
        <v>-124029</v>
      </c>
      <c r="AF27" s="6"/>
      <c r="AG27" s="6">
        <v>0</v>
      </c>
      <c r="AH27" s="6"/>
      <c r="AI27" s="6">
        <f>SUM(AE27:AG27)</f>
        <v>-124029</v>
      </c>
    </row>
    <row r="28" spans="1:35" ht="20.25" customHeight="1">
      <c r="A28" s="19" t="s">
        <v>377</v>
      </c>
      <c r="B28" s="34"/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0</v>
      </c>
      <c r="R28" s="6"/>
      <c r="S28" s="6">
        <v>0</v>
      </c>
      <c r="T28" s="6"/>
      <c r="U28" s="6">
        <v>0</v>
      </c>
      <c r="V28" s="6"/>
      <c r="W28" s="6">
        <v>0</v>
      </c>
      <c r="X28" s="6"/>
      <c r="Y28" s="6">
        <v>0</v>
      </c>
      <c r="Z28" s="6"/>
      <c r="AA28" s="70">
        <f>Y28+SUM(C28:O28)</f>
        <v>0</v>
      </c>
      <c r="AB28" s="6"/>
      <c r="AC28" s="6">
        <v>0</v>
      </c>
      <c r="AD28" s="6"/>
      <c r="AE28" s="6">
        <f>SUM(Y28,C28:Q28,AC28)</f>
        <v>0</v>
      </c>
      <c r="AF28" s="6"/>
      <c r="AG28" s="6">
        <v>269332</v>
      </c>
      <c r="AH28" s="6"/>
      <c r="AI28" s="6">
        <f>SUM(AE28:AG28)</f>
        <v>269332</v>
      </c>
    </row>
    <row r="29" spans="1:35" ht="20.25" customHeight="1">
      <c r="A29" s="19" t="s">
        <v>383</v>
      </c>
      <c r="B29" s="34"/>
      <c r="C29" s="11">
        <v>0</v>
      </c>
      <c r="D29" s="6"/>
      <c r="E29" s="11">
        <v>0</v>
      </c>
      <c r="F29" s="6"/>
      <c r="G29" s="11">
        <v>0</v>
      </c>
      <c r="H29" s="6"/>
      <c r="I29" s="11">
        <v>0</v>
      </c>
      <c r="J29" s="6"/>
      <c r="K29" s="11">
        <v>0</v>
      </c>
      <c r="L29" s="6"/>
      <c r="M29" s="11">
        <v>0</v>
      </c>
      <c r="N29" s="6"/>
      <c r="O29" s="11">
        <v>0</v>
      </c>
      <c r="P29" s="6"/>
      <c r="Q29" s="11">
        <v>0</v>
      </c>
      <c r="R29" s="6"/>
      <c r="S29" s="11">
        <v>0</v>
      </c>
      <c r="T29" s="6"/>
      <c r="U29" s="11">
        <v>0</v>
      </c>
      <c r="V29" s="6"/>
      <c r="W29" s="11">
        <v>0</v>
      </c>
      <c r="X29" s="6"/>
      <c r="Y29" s="11">
        <v>0</v>
      </c>
      <c r="Z29" s="6"/>
      <c r="AA29" s="70">
        <f>Y29+SUM(C29:O29)</f>
        <v>0</v>
      </c>
      <c r="AB29" s="6"/>
      <c r="AC29" s="11">
        <v>0</v>
      </c>
      <c r="AD29" s="6"/>
      <c r="AE29" s="11">
        <v>0</v>
      </c>
      <c r="AF29" s="6"/>
      <c r="AG29" s="11">
        <v>1792</v>
      </c>
      <c r="AH29" s="6"/>
      <c r="AI29" s="11">
        <f>SUM(AE29:AG29)</f>
        <v>1792</v>
      </c>
    </row>
    <row r="30" spans="1:35" ht="20.25" customHeight="1">
      <c r="A30" s="79" t="s">
        <v>272</v>
      </c>
      <c r="B30" s="3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16"/>
      <c r="AB30" s="6"/>
      <c r="AC30" s="6"/>
      <c r="AD30" s="6"/>
      <c r="AE30" s="6"/>
      <c r="AF30" s="6"/>
      <c r="AG30" s="6"/>
      <c r="AH30" s="6"/>
      <c r="AI30" s="6"/>
    </row>
    <row r="31" spans="1:35" ht="20.25" customHeight="1">
      <c r="A31" s="79" t="s">
        <v>366</v>
      </c>
      <c r="B31" s="34"/>
      <c r="C31" s="46">
        <f>SUM(C26:C29)</f>
        <v>0</v>
      </c>
      <c r="D31" s="13"/>
      <c r="E31" s="46">
        <f>SUM(E26:E29)</f>
        <v>0</v>
      </c>
      <c r="F31" s="13"/>
      <c r="G31" s="46">
        <f>SUM(G26:G29)</f>
        <v>0</v>
      </c>
      <c r="H31" s="13"/>
      <c r="I31" s="46">
        <f>SUM(I26:I29)</f>
        <v>0</v>
      </c>
      <c r="J31" s="13"/>
      <c r="K31" s="46">
        <f>SUM(K26:K29)</f>
        <v>236851</v>
      </c>
      <c r="L31" s="13"/>
      <c r="M31" s="46">
        <f>SUM(M26:M29)</f>
        <v>0</v>
      </c>
      <c r="N31" s="13"/>
      <c r="O31" s="46">
        <f>SUM(O26:O29)</f>
        <v>0</v>
      </c>
      <c r="P31" s="13"/>
      <c r="Q31" s="46">
        <f>SUM(Q26:Q29)</f>
        <v>0</v>
      </c>
      <c r="R31" s="13"/>
      <c r="S31" s="46">
        <f>SUM(S26:S29)</f>
        <v>0</v>
      </c>
      <c r="T31" s="13"/>
      <c r="U31" s="46">
        <f>SUM(U26:U29)</f>
        <v>2879</v>
      </c>
      <c r="V31" s="13"/>
      <c r="W31" s="46">
        <f>SUM(W26:W29)</f>
        <v>-695855</v>
      </c>
      <c r="X31" s="13"/>
      <c r="Y31" s="46">
        <f>SUM(Y26:Y29)</f>
        <v>-692976</v>
      </c>
      <c r="Z31" s="13"/>
      <c r="AA31" s="46">
        <f>Y31+SUM(C31:O31)</f>
        <v>-456125</v>
      </c>
      <c r="AB31" s="13"/>
      <c r="AC31" s="46">
        <f>SUM(AC26:AC29)</f>
        <v>0</v>
      </c>
      <c r="AD31" s="13"/>
      <c r="AE31" s="46">
        <f>SUM(AE26:AE29)</f>
        <v>-456125</v>
      </c>
      <c r="AF31" s="13"/>
      <c r="AG31" s="46">
        <f>SUM(AG26:AG29)</f>
        <v>-210384</v>
      </c>
      <c r="AH31" s="13"/>
      <c r="AI31" s="46">
        <f>SUM(AE31:AG31)</f>
        <v>-666509</v>
      </c>
    </row>
    <row r="32" spans="1:35" ht="20.25" customHeight="1">
      <c r="A32" s="3" t="s">
        <v>274</v>
      </c>
      <c r="B32" s="3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16"/>
      <c r="AB32" s="6"/>
      <c r="AC32" s="6"/>
      <c r="AD32" s="6"/>
      <c r="AE32" s="6"/>
      <c r="AF32" s="6"/>
      <c r="AG32" s="6"/>
      <c r="AH32" s="6"/>
      <c r="AI32" s="6"/>
    </row>
    <row r="33" spans="1:35" ht="20.25" customHeight="1">
      <c r="A33" s="3" t="s">
        <v>117</v>
      </c>
      <c r="B33" s="34"/>
      <c r="C33" s="46">
        <f>SUM(C22,C32)</f>
        <v>0</v>
      </c>
      <c r="D33" s="13"/>
      <c r="E33" s="46">
        <f>SUM(E22,E32)</f>
        <v>0</v>
      </c>
      <c r="F33" s="13"/>
      <c r="G33" s="46">
        <f>SUM(G22,G32)</f>
        <v>0</v>
      </c>
      <c r="H33" s="13"/>
      <c r="I33" s="46">
        <f>SUM(I22,I32)</f>
        <v>0</v>
      </c>
      <c r="J33" s="13"/>
      <c r="K33" s="46">
        <f>SUM(K22,K31)</f>
        <v>236851</v>
      </c>
      <c r="L33" s="13"/>
      <c r="M33" s="46">
        <f>SUM(M22,M31)</f>
        <v>0</v>
      </c>
      <c r="N33" s="13"/>
      <c r="O33" s="46">
        <f>SUM(O22,O31)</f>
        <v>0</v>
      </c>
      <c r="P33" s="13"/>
      <c r="Q33" s="46">
        <f>SUM(Q22,Q31)</f>
        <v>-2456033</v>
      </c>
      <c r="R33" s="13"/>
      <c r="S33" s="46">
        <f>SUM(S22,S31)</f>
        <v>0</v>
      </c>
      <c r="T33" s="13"/>
      <c r="U33" s="46">
        <f>SUM(U22,U31)</f>
        <v>2879</v>
      </c>
      <c r="V33" s="13"/>
      <c r="W33" s="46">
        <f>SUM(W22,W31)</f>
        <v>-695855</v>
      </c>
      <c r="X33" s="13"/>
      <c r="Y33" s="46">
        <f>SUM(Y22,Y31)</f>
        <v>-692976</v>
      </c>
      <c r="Z33" s="13"/>
      <c r="AA33" s="46">
        <f>SUM(AA22,AA31)</f>
        <v>-2912158</v>
      </c>
      <c r="AB33" s="13"/>
      <c r="AC33" s="46">
        <f>SUM(AC22,AC31)</f>
        <v>0</v>
      </c>
      <c r="AD33" s="13"/>
      <c r="AE33" s="46">
        <f>SUM(Y33,C33:Q33,AC33)</f>
        <v>-2912158</v>
      </c>
      <c r="AF33" s="13"/>
      <c r="AG33" s="46">
        <f>SUM(AG22,AG31)</f>
        <v>-2104993</v>
      </c>
      <c r="AH33" s="13"/>
      <c r="AI33" s="46">
        <f>SUM(AE33:AG33)</f>
        <v>-5017151</v>
      </c>
    </row>
    <row r="34" spans="1:35" ht="20.25" customHeight="1">
      <c r="A34" s="3" t="s">
        <v>118</v>
      </c>
      <c r="B34" s="3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6"/>
      <c r="AB34" s="6"/>
      <c r="AC34" s="6"/>
      <c r="AD34" s="6"/>
      <c r="AE34" s="6"/>
      <c r="AF34" s="6"/>
      <c r="AG34" s="6"/>
      <c r="AH34" s="6"/>
      <c r="AI34" s="6"/>
    </row>
    <row r="35" spans="1:35" ht="20.25" customHeight="1">
      <c r="A35" s="3" t="s">
        <v>115</v>
      </c>
      <c r="B35" s="3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0.25" customHeight="1">
      <c r="A36" s="3" t="s">
        <v>277</v>
      </c>
      <c r="B36" s="34"/>
      <c r="C36" s="6">
        <v>0</v>
      </c>
      <c r="D36" s="6"/>
      <c r="E36" s="6">
        <v>0</v>
      </c>
      <c r="F36" s="6"/>
      <c r="G36" s="6">
        <v>0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8383884</v>
      </c>
      <c r="R36" s="6"/>
      <c r="S36" s="6">
        <v>0</v>
      </c>
      <c r="T36" s="6"/>
      <c r="U36" s="6">
        <v>0</v>
      </c>
      <c r="V36" s="6"/>
      <c r="W36" s="6">
        <v>0</v>
      </c>
      <c r="X36" s="6"/>
      <c r="Y36" s="6">
        <f>SUM(S36:X36)</f>
        <v>0</v>
      </c>
      <c r="Z36" s="6"/>
      <c r="AA36" s="70">
        <f>Y36+SUM(C36:Q36)</f>
        <v>8383884</v>
      </c>
      <c r="AB36" s="6"/>
      <c r="AC36" s="6">
        <v>0</v>
      </c>
      <c r="AD36" s="6"/>
      <c r="AE36" s="6">
        <f>SUM(C36:Q36)+Y36</f>
        <v>8383884</v>
      </c>
      <c r="AF36" s="6"/>
      <c r="AG36" s="6">
        <v>2023775</v>
      </c>
      <c r="AH36" s="6"/>
      <c r="AI36" s="6">
        <f>SUM(AE36:AG36)</f>
        <v>10407659</v>
      </c>
    </row>
    <row r="37" spans="1:35" ht="20.25" customHeight="1">
      <c r="A37" s="24" t="s">
        <v>120</v>
      </c>
      <c r="B37" s="3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2" ht="20.25" customHeight="1">
      <c r="A38" s="19" t="s">
        <v>384</v>
      </c>
      <c r="B38" s="34"/>
    </row>
    <row r="39" spans="1:35" ht="20.25" customHeight="1">
      <c r="A39" s="24" t="s">
        <v>367</v>
      </c>
      <c r="B39" s="34"/>
      <c r="C39" s="6">
        <v>0</v>
      </c>
      <c r="D39" s="6"/>
      <c r="E39" s="6">
        <v>0</v>
      </c>
      <c r="F39" s="6"/>
      <c r="G39" s="6">
        <v>0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50940</v>
      </c>
      <c r="R39" s="6"/>
      <c r="S39" s="6">
        <v>0</v>
      </c>
      <c r="T39" s="6"/>
      <c r="U39" s="6">
        <v>0</v>
      </c>
      <c r="V39" s="6"/>
      <c r="W39" s="6">
        <v>0</v>
      </c>
      <c r="X39" s="6"/>
      <c r="Y39" s="6">
        <f>SUM(S39:X39)</f>
        <v>0</v>
      </c>
      <c r="Z39" s="6"/>
      <c r="AA39" s="70">
        <f>Y39+SUM(C39:Q39)</f>
        <v>50940</v>
      </c>
      <c r="AB39" s="6"/>
      <c r="AC39" s="6">
        <v>0</v>
      </c>
      <c r="AD39" s="6"/>
      <c r="AE39" s="6">
        <f>SUM(C39:Q39)+Y39</f>
        <v>50940</v>
      </c>
      <c r="AF39" s="6"/>
      <c r="AG39" s="6">
        <v>-5</v>
      </c>
      <c r="AH39" s="6"/>
      <c r="AI39" s="6">
        <f>SUM(AE39:AG39)</f>
        <v>50935</v>
      </c>
    </row>
    <row r="40" spans="1:35" ht="20.25" customHeight="1">
      <c r="A40" s="24" t="s">
        <v>311</v>
      </c>
      <c r="B40" s="34"/>
      <c r="C40" s="11">
        <v>0</v>
      </c>
      <c r="D40" s="6"/>
      <c r="E40" s="11">
        <v>0</v>
      </c>
      <c r="F40" s="6"/>
      <c r="G40" s="11">
        <v>0</v>
      </c>
      <c r="H40" s="6"/>
      <c r="I40" s="11">
        <v>0</v>
      </c>
      <c r="J40" s="6"/>
      <c r="K40" s="11">
        <v>0</v>
      </c>
      <c r="L40" s="6"/>
      <c r="M40" s="11">
        <v>0</v>
      </c>
      <c r="N40" s="6"/>
      <c r="O40" s="11">
        <v>0</v>
      </c>
      <c r="P40" s="6"/>
      <c r="Q40" s="11">
        <v>0</v>
      </c>
      <c r="R40" s="6"/>
      <c r="S40" s="11">
        <v>0</v>
      </c>
      <c r="T40" s="6"/>
      <c r="U40" s="11">
        <v>642315</v>
      </c>
      <c r="V40" s="6"/>
      <c r="W40" s="11">
        <v>-4281285</v>
      </c>
      <c r="X40" s="6"/>
      <c r="Y40" s="11">
        <v>-3638970</v>
      </c>
      <c r="Z40" s="6"/>
      <c r="AA40" s="70">
        <f>Y40+SUM(C40:Q40)</f>
        <v>-3638970</v>
      </c>
      <c r="AB40" s="6"/>
      <c r="AC40" s="11">
        <v>0</v>
      </c>
      <c r="AD40" s="6"/>
      <c r="AE40" s="11">
        <f>SUM(C40:Q40)+Y40</f>
        <v>-3638970</v>
      </c>
      <c r="AF40" s="6"/>
      <c r="AG40" s="11">
        <v>-3003401</v>
      </c>
      <c r="AH40" s="6"/>
      <c r="AI40" s="11">
        <f>SUM(AE40:AG40)</f>
        <v>-6642371</v>
      </c>
    </row>
    <row r="41" spans="1:27" ht="20.25" customHeight="1">
      <c r="A41" s="3" t="s">
        <v>121</v>
      </c>
      <c r="B41" s="34"/>
      <c r="AA41" s="155"/>
    </row>
    <row r="42" spans="1:35" ht="20.25" customHeight="1">
      <c r="A42" s="3" t="s">
        <v>115</v>
      </c>
      <c r="B42" s="34"/>
      <c r="C42" s="46">
        <f>SUM(C34:C40)</f>
        <v>0</v>
      </c>
      <c r="D42" s="13"/>
      <c r="E42" s="46">
        <f>SUM(E34:E40)</f>
        <v>0</v>
      </c>
      <c r="F42" s="13"/>
      <c r="G42" s="46">
        <f>SUM(G34:G40)</f>
        <v>0</v>
      </c>
      <c r="H42" s="13"/>
      <c r="I42" s="46">
        <f>SUM(I34:I40)</f>
        <v>0</v>
      </c>
      <c r="J42" s="13"/>
      <c r="K42" s="46">
        <f>SUM(K34:K40)</f>
        <v>0</v>
      </c>
      <c r="L42" s="13"/>
      <c r="M42" s="46">
        <f>SUM(M34:M40)</f>
        <v>0</v>
      </c>
      <c r="N42" s="13"/>
      <c r="O42" s="46">
        <f>SUM(O34:O40)</f>
        <v>0</v>
      </c>
      <c r="P42" s="13"/>
      <c r="Q42" s="46">
        <f>SUM(Q34:Q40)</f>
        <v>8434824</v>
      </c>
      <c r="R42" s="13"/>
      <c r="S42" s="46">
        <f>SUM(S34:S40)</f>
        <v>0</v>
      </c>
      <c r="T42" s="13"/>
      <c r="U42" s="46">
        <f>SUM(U34:U40)</f>
        <v>642315</v>
      </c>
      <c r="V42" s="13"/>
      <c r="W42" s="46">
        <f>SUM(W34:W40)</f>
        <v>-4281285</v>
      </c>
      <c r="X42" s="13"/>
      <c r="Y42" s="46">
        <f>SUM(Y34:Y40)</f>
        <v>-3638970</v>
      </c>
      <c r="Z42" s="13"/>
      <c r="AA42" s="46">
        <f>SUM(AA34:AA40)</f>
        <v>4795854</v>
      </c>
      <c r="AB42" s="13"/>
      <c r="AC42" s="46">
        <f>SUM(AC34:AC40)</f>
        <v>0</v>
      </c>
      <c r="AD42" s="13"/>
      <c r="AE42" s="46">
        <f>SUM(C42:Q42)+Y42</f>
        <v>4795854</v>
      </c>
      <c r="AF42" s="13"/>
      <c r="AG42" s="46">
        <f>SUM(AG34:AG40)</f>
        <v>-979631</v>
      </c>
      <c r="AH42" s="13"/>
      <c r="AI42" s="46">
        <f>SUM(AE42:AG42)</f>
        <v>3816223</v>
      </c>
    </row>
    <row r="43" ht="20.25" customHeight="1">
      <c r="A43" s="24" t="s">
        <v>297</v>
      </c>
    </row>
    <row r="44" spans="1:36" ht="20.25" customHeight="1">
      <c r="A44" s="24" t="s">
        <v>257</v>
      </c>
      <c r="B44" s="156">
        <v>12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-322849</v>
      </c>
      <c r="R44" s="6"/>
      <c r="S44" s="6">
        <v>0</v>
      </c>
      <c r="T44" s="6"/>
      <c r="U44" s="6">
        <v>0</v>
      </c>
      <c r="V44" s="6"/>
      <c r="W44" s="6">
        <v>0</v>
      </c>
      <c r="X44" s="6"/>
      <c r="Y44" s="6">
        <f>SUM(S44:W44)</f>
        <v>0</v>
      </c>
      <c r="Z44" s="6"/>
      <c r="AA44" s="70">
        <f>Y44+SUM(C44:Q44)</f>
        <v>-322849</v>
      </c>
      <c r="AB44" s="6"/>
      <c r="AC44" s="6">
        <v>0</v>
      </c>
      <c r="AD44" s="6"/>
      <c r="AE44" s="6">
        <f>W44+SUM(C44:Q44)+AC44</f>
        <v>-322849</v>
      </c>
      <c r="AF44" s="6"/>
      <c r="AG44" s="6">
        <v>0</v>
      </c>
      <c r="AH44" s="6"/>
      <c r="AI44" s="6">
        <f>SUM(AE44:AG44)</f>
        <v>-322849</v>
      </c>
      <c r="AJ44" s="151"/>
    </row>
    <row r="45" spans="1:35" s="223" customFormat="1" ht="20.25" customHeight="1" thickBot="1">
      <c r="A45" s="219" t="s">
        <v>322</v>
      </c>
      <c r="B45" s="220"/>
      <c r="C45" s="221">
        <f>C17+C33+C42+C44</f>
        <v>8611242</v>
      </c>
      <c r="D45" s="222"/>
      <c r="E45" s="221">
        <f>E17+E33+E42+E44</f>
        <v>-2909249</v>
      </c>
      <c r="F45" s="222"/>
      <c r="G45" s="221">
        <f>G17+G33+G42+G44</f>
        <v>57298909</v>
      </c>
      <c r="H45" s="222"/>
      <c r="I45" s="221">
        <f>I17+I33+I42+I44</f>
        <v>3470021</v>
      </c>
      <c r="J45" s="222"/>
      <c r="K45" s="221">
        <f>K17+K33+K42+K44</f>
        <v>3736934</v>
      </c>
      <c r="L45" s="222"/>
      <c r="M45" s="221">
        <f>M17+M33+M42+M44</f>
        <v>-5159</v>
      </c>
      <c r="N45" s="222"/>
      <c r="O45" s="221">
        <f>O17+O33+O42+O44</f>
        <v>929166</v>
      </c>
      <c r="P45" s="222"/>
      <c r="Q45" s="221">
        <f>Q17+Q33+Q42+Q44</f>
        <v>97471048</v>
      </c>
      <c r="R45" s="222"/>
      <c r="S45" s="221">
        <f>S17+S33+S42+S44</f>
        <v>13812039</v>
      </c>
      <c r="T45" s="222"/>
      <c r="U45" s="221">
        <f>U17+U33+U42+U44</f>
        <v>-3154254</v>
      </c>
      <c r="V45" s="222"/>
      <c r="W45" s="221">
        <f>W17+W33+W42+W44</f>
        <v>-27430329</v>
      </c>
      <c r="X45" s="222"/>
      <c r="Y45" s="221">
        <f>Y17+Y33+Y42+Y44</f>
        <v>-16772544</v>
      </c>
      <c r="Z45" s="222"/>
      <c r="AA45" s="221">
        <f>AA17+AA33+AA42+AA44</f>
        <v>151830368</v>
      </c>
      <c r="AB45" s="222"/>
      <c r="AC45" s="221">
        <f>AC17+AC33+AC42+AC44</f>
        <v>15000000</v>
      </c>
      <c r="AD45" s="222"/>
      <c r="AE45" s="221">
        <f>AE17+AE33+AE42+AE44</f>
        <v>166830368</v>
      </c>
      <c r="AF45" s="222"/>
      <c r="AG45" s="221">
        <f>AG17+AG33+AG42+AG44</f>
        <v>49948074</v>
      </c>
      <c r="AH45" s="222"/>
      <c r="AI45" s="221">
        <f>AI17+AI33+AI42+AI44</f>
        <v>216778442</v>
      </c>
    </row>
    <row r="46" spans="3:35" ht="20.25" customHeight="1" thickTop="1">
      <c r="C46" s="120"/>
      <c r="E46" s="120"/>
      <c r="G46" s="120"/>
      <c r="I46" s="120"/>
      <c r="K46" s="120"/>
      <c r="M46" s="120"/>
      <c r="O46" s="120"/>
      <c r="Q46" s="120"/>
      <c r="Y46" s="120"/>
      <c r="AA46" s="120"/>
      <c r="AC46" s="120"/>
      <c r="AE46" s="120"/>
      <c r="AG46" s="120"/>
      <c r="AI46" s="120"/>
    </row>
    <row r="50" ht="20.25" customHeight="1">
      <c r="Q50" s="120"/>
    </row>
    <row r="78" ht="15" customHeight="1"/>
  </sheetData>
  <sheetProtection/>
  <mergeCells count="2">
    <mergeCell ref="C5:AG5"/>
    <mergeCell ref="S6:Y6"/>
  </mergeCells>
  <printOptions/>
  <pageMargins left="0.7" right="0.28" top="0.48" bottom="0.5" header="0.5" footer="0.5"/>
  <pageSetup firstPageNumber="11" useFirstPageNumber="1" horizontalDpi="600" verticalDpi="600" orientation="landscape" paperSize="9" scale="43" r:id="rId1"/>
  <headerFooter>
    <oddFooter>&amp;LThe accompanying condensed notes are an integral part of these interim financial statements.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70" zoomScaleNormal="25" zoomScaleSheetLayoutView="70" zoomScalePageLayoutView="0" workbookViewId="0" topLeftCell="A1">
      <selection activeCell="A3" sqref="A3"/>
    </sheetView>
  </sheetViews>
  <sheetFormatPr defaultColWidth="9.140625" defaultRowHeight="20.25" customHeight="1"/>
  <cols>
    <col min="1" max="1" width="40.7109375" style="1" customWidth="1"/>
    <col min="2" max="2" width="7.57421875" style="1" customWidth="1"/>
    <col min="3" max="3" width="1.421875" style="1" customWidth="1"/>
    <col min="4" max="4" width="15.57421875" style="1" customWidth="1"/>
    <col min="5" max="5" width="1.421875" style="1" customWidth="1"/>
    <col min="6" max="6" width="15.57421875" style="1" customWidth="1"/>
    <col min="7" max="7" width="1.421875" style="1" customWidth="1"/>
    <col min="8" max="8" width="15.57421875" style="1" customWidth="1"/>
    <col min="9" max="9" width="1.421875" style="1" customWidth="1"/>
    <col min="10" max="10" width="15.57421875" style="1" customWidth="1"/>
    <col min="11" max="11" width="1.421875" style="1" customWidth="1"/>
    <col min="12" max="12" width="15.57421875" style="1" customWidth="1"/>
    <col min="13" max="13" width="1.421875" style="1" customWidth="1"/>
    <col min="14" max="14" width="15.57421875" style="1" customWidth="1"/>
    <col min="15" max="15" width="1.421875" style="1" customWidth="1"/>
    <col min="16" max="16" width="15.57421875" style="1" customWidth="1"/>
    <col min="17" max="17" width="1.421875" style="1" customWidth="1"/>
    <col min="18" max="18" width="15.57421875" style="1" customWidth="1"/>
    <col min="19" max="19" width="1.421875" style="1" customWidth="1"/>
    <col min="20" max="20" width="13.8515625" style="1" customWidth="1"/>
    <col min="21" max="21" width="1.421875" style="1" customWidth="1"/>
    <col min="22" max="22" width="15.57421875" style="1" customWidth="1"/>
    <col min="23" max="23" width="0.85546875" style="1" customWidth="1"/>
    <col min="24" max="24" width="13.57421875" style="1" customWidth="1"/>
    <col min="25" max="16384" width="9.140625" style="1" customWidth="1"/>
  </cols>
  <sheetData>
    <row r="1" spans="1:17" ht="20.25" customHeight="1">
      <c r="A1" s="236" t="s">
        <v>29</v>
      </c>
      <c r="B1" s="236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20.25" customHeight="1">
      <c r="A2" s="236" t="s">
        <v>30</v>
      </c>
      <c r="B2" s="236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20.25" customHeight="1">
      <c r="A3" s="238" t="s">
        <v>187</v>
      </c>
      <c r="B3" s="23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20.25" customHeight="1">
      <c r="A4" s="238"/>
      <c r="B4" s="23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22" ht="20.25" customHeight="1">
      <c r="A5" s="238"/>
      <c r="B5" s="23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V5" s="71" t="s">
        <v>103</v>
      </c>
    </row>
    <row r="6" spans="1:22" s="3" customFormat="1" ht="20.25" customHeight="1">
      <c r="A6" s="239"/>
      <c r="B6" s="239"/>
      <c r="C6" s="1"/>
      <c r="D6" s="256" t="s">
        <v>47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</row>
    <row r="7" spans="1:22" s="3" customFormat="1" ht="20.25" customHeight="1">
      <c r="A7" s="241"/>
      <c r="B7" s="241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260" t="s">
        <v>104</v>
      </c>
      <c r="Q7" s="260"/>
      <c r="R7" s="260"/>
      <c r="S7" s="38"/>
      <c r="T7" s="38"/>
      <c r="U7" s="38"/>
      <c r="V7" s="38"/>
    </row>
    <row r="8" spans="1:22" s="3" customFormat="1" ht="20.25" customHeight="1">
      <c r="A8" s="241"/>
      <c r="B8" s="241"/>
      <c r="E8" s="5"/>
      <c r="G8" s="5"/>
      <c r="H8" s="1"/>
      <c r="I8" s="5"/>
      <c r="K8" s="5"/>
      <c r="L8" s="1"/>
      <c r="M8" s="5"/>
      <c r="O8" s="5"/>
      <c r="Q8" s="5"/>
      <c r="R8" s="22" t="s">
        <v>106</v>
      </c>
      <c r="S8" s="5"/>
      <c r="T8" s="5"/>
      <c r="U8" s="5"/>
      <c r="V8" s="5"/>
    </row>
    <row r="9" spans="1:22" s="3" customFormat="1" ht="20.25" customHeight="1">
      <c r="A9" s="242"/>
      <c r="B9" s="242"/>
      <c r="C9" s="1"/>
      <c r="D9" s="5" t="s">
        <v>51</v>
      </c>
      <c r="E9" s="5"/>
      <c r="F9" s="113" t="s">
        <v>203</v>
      </c>
      <c r="G9" s="5"/>
      <c r="I9" s="5"/>
      <c r="J9" s="22" t="s">
        <v>146</v>
      </c>
      <c r="K9" s="5"/>
      <c r="M9" s="5"/>
      <c r="N9" s="5" t="s">
        <v>34</v>
      </c>
      <c r="O9" s="5"/>
      <c r="P9" s="5" t="s">
        <v>8</v>
      </c>
      <c r="Q9" s="5"/>
      <c r="R9" s="5" t="s">
        <v>105</v>
      </c>
      <c r="S9" s="5"/>
      <c r="T9" s="5" t="s">
        <v>193</v>
      </c>
      <c r="U9" s="5"/>
      <c r="V9" s="5" t="s">
        <v>230</v>
      </c>
    </row>
    <row r="10" spans="1:22" s="3" customFormat="1" ht="20.25" customHeight="1">
      <c r="A10" s="242"/>
      <c r="B10" s="242"/>
      <c r="C10" s="1"/>
      <c r="D10" s="113" t="s">
        <v>318</v>
      </c>
      <c r="F10" s="5" t="s">
        <v>278</v>
      </c>
      <c r="H10" s="22" t="s">
        <v>136</v>
      </c>
      <c r="J10" s="22" t="s">
        <v>147</v>
      </c>
      <c r="L10" s="5" t="s">
        <v>33</v>
      </c>
      <c r="N10" s="5" t="s">
        <v>82</v>
      </c>
      <c r="P10" s="5" t="s">
        <v>71</v>
      </c>
      <c r="R10" s="113" t="s">
        <v>279</v>
      </c>
      <c r="T10" s="113" t="s">
        <v>194</v>
      </c>
      <c r="V10" s="113" t="s">
        <v>213</v>
      </c>
    </row>
    <row r="11" spans="1:22" ht="20.25" customHeight="1">
      <c r="A11" s="242"/>
      <c r="B11" s="243"/>
      <c r="D11" s="16" t="s">
        <v>45</v>
      </c>
      <c r="E11" s="5"/>
      <c r="F11" s="16" t="s">
        <v>65</v>
      </c>
      <c r="G11" s="5"/>
      <c r="H11" s="25" t="s">
        <v>139</v>
      </c>
      <c r="I11" s="5"/>
      <c r="J11" s="25" t="s">
        <v>148</v>
      </c>
      <c r="K11" s="5"/>
      <c r="L11" s="16" t="s">
        <v>38</v>
      </c>
      <c r="M11" s="5"/>
      <c r="N11" s="16" t="s">
        <v>81</v>
      </c>
      <c r="O11" s="5"/>
      <c r="P11" s="16" t="s">
        <v>76</v>
      </c>
      <c r="Q11" s="5"/>
      <c r="R11" s="114" t="s">
        <v>44</v>
      </c>
      <c r="S11" s="5"/>
      <c r="T11" s="16" t="s">
        <v>195</v>
      </c>
      <c r="U11" s="5"/>
      <c r="V11" s="16" t="s">
        <v>44</v>
      </c>
    </row>
    <row r="12" spans="1:22" s="3" customFormat="1" ht="4.5" customHeight="1">
      <c r="A12" s="244"/>
      <c r="B12" s="24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ht="20.25" customHeight="1">
      <c r="A13" s="244" t="s">
        <v>290</v>
      </c>
    </row>
    <row r="14" spans="1:22" ht="20.25" customHeight="1">
      <c r="A14" s="3" t="s">
        <v>254</v>
      </c>
      <c r="D14" s="13">
        <v>8611242</v>
      </c>
      <c r="E14" s="247"/>
      <c r="F14" s="13">
        <v>56408882</v>
      </c>
      <c r="G14" s="13"/>
      <c r="H14" s="13">
        <v>3470021</v>
      </c>
      <c r="I14" s="13"/>
      <c r="J14" s="13">
        <v>490423</v>
      </c>
      <c r="K14" s="13"/>
      <c r="L14" s="13">
        <v>929166</v>
      </c>
      <c r="M14" s="13"/>
      <c r="N14" s="13">
        <v>45171051</v>
      </c>
      <c r="O14" s="13"/>
      <c r="P14" s="13">
        <v>2822384</v>
      </c>
      <c r="Q14" s="13"/>
      <c r="R14" s="13">
        <v>2822384</v>
      </c>
      <c r="S14" s="13"/>
      <c r="T14" s="13">
        <v>15000000</v>
      </c>
      <c r="U14" s="13"/>
      <c r="V14" s="13">
        <v>132903169</v>
      </c>
    </row>
    <row r="15" spans="1:22" ht="20.25" customHeight="1">
      <c r="A15" s="3" t="s">
        <v>266</v>
      </c>
      <c r="D15" s="247"/>
      <c r="E15" s="20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0.25" customHeight="1">
      <c r="A16" s="3" t="s">
        <v>117</v>
      </c>
      <c r="D16" s="247"/>
      <c r="E16" s="20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20.25" customHeight="1">
      <c r="A17" s="79" t="s">
        <v>267</v>
      </c>
      <c r="D17" s="247"/>
      <c r="E17" s="20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0.25" customHeight="1">
      <c r="A18" s="19" t="s">
        <v>280</v>
      </c>
      <c r="B18" s="34"/>
      <c r="D18" s="65">
        <v>0</v>
      </c>
      <c r="E18" s="70"/>
      <c r="F18" s="65">
        <v>0</v>
      </c>
      <c r="G18" s="70"/>
      <c r="H18" s="65">
        <v>0</v>
      </c>
      <c r="I18" s="70"/>
      <c r="J18" s="65">
        <v>0</v>
      </c>
      <c r="K18" s="70"/>
      <c r="L18" s="65">
        <v>0</v>
      </c>
      <c r="M18" s="70"/>
      <c r="N18" s="65">
        <v>-2152811</v>
      </c>
      <c r="O18" s="70"/>
      <c r="P18" s="65">
        <v>0</v>
      </c>
      <c r="Q18" s="70"/>
      <c r="R18" s="65">
        <v>0</v>
      </c>
      <c r="S18" s="70"/>
      <c r="T18" s="65">
        <v>0</v>
      </c>
      <c r="U18" s="70"/>
      <c r="V18" s="65">
        <f>SUM(D18:N18,R18:T18)</f>
        <v>-2152811</v>
      </c>
    </row>
    <row r="19" spans="1:22" ht="20.25" customHeight="1">
      <c r="A19" s="79" t="s">
        <v>222</v>
      </c>
      <c r="D19" s="46">
        <f>SUM(D18)</f>
        <v>0</v>
      </c>
      <c r="E19" s="13"/>
      <c r="F19" s="46">
        <f>SUM(F18)</f>
        <v>0</v>
      </c>
      <c r="G19" s="13"/>
      <c r="H19" s="46">
        <f>SUM(H18)</f>
        <v>0</v>
      </c>
      <c r="I19" s="13"/>
      <c r="J19" s="46">
        <f>SUM(J18)</f>
        <v>0</v>
      </c>
      <c r="K19" s="13"/>
      <c r="L19" s="46">
        <f>SUM(L18)</f>
        <v>0</v>
      </c>
      <c r="M19" s="13"/>
      <c r="N19" s="46">
        <f>SUM(N18)</f>
        <v>-2152811</v>
      </c>
      <c r="O19" s="13"/>
      <c r="P19" s="46">
        <f>SUM(P18)</f>
        <v>0</v>
      </c>
      <c r="Q19" s="13"/>
      <c r="R19" s="46">
        <f>P19</f>
        <v>0</v>
      </c>
      <c r="S19" s="13"/>
      <c r="T19" s="46">
        <f>R19</f>
        <v>0</v>
      </c>
      <c r="U19" s="13"/>
      <c r="V19" s="46">
        <f>SUM((D19:N19),R19,T19)</f>
        <v>-2152811</v>
      </c>
    </row>
    <row r="20" spans="1:22" ht="20.25" customHeight="1">
      <c r="A20" s="3" t="s">
        <v>274</v>
      </c>
      <c r="D20" s="247"/>
      <c r="E20" s="20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0.25" customHeight="1">
      <c r="A21" s="3" t="s">
        <v>117</v>
      </c>
      <c r="B21" s="3"/>
      <c r="C21" s="3"/>
      <c r="D21" s="46">
        <f>SUM(D19:D20)</f>
        <v>0</v>
      </c>
      <c r="E21" s="13"/>
      <c r="F21" s="46">
        <f>SUM(F19:F20)</f>
        <v>0</v>
      </c>
      <c r="G21" s="13"/>
      <c r="H21" s="46">
        <f>SUM(H19:H20)</f>
        <v>0</v>
      </c>
      <c r="I21" s="13"/>
      <c r="J21" s="46">
        <f>SUM(J19:J20)</f>
        <v>0</v>
      </c>
      <c r="K21" s="13"/>
      <c r="L21" s="46">
        <f>SUM(L19:L20)</f>
        <v>0</v>
      </c>
      <c r="M21" s="13"/>
      <c r="N21" s="46">
        <f>SUM(N19:N20)</f>
        <v>-2152811</v>
      </c>
      <c r="O21" s="13"/>
      <c r="P21" s="46">
        <f>SUM(P19:P20)</f>
        <v>0</v>
      </c>
      <c r="Q21" s="13"/>
      <c r="R21" s="46">
        <f>P21</f>
        <v>0</v>
      </c>
      <c r="S21" s="13"/>
      <c r="T21" s="46">
        <f>R21</f>
        <v>0</v>
      </c>
      <c r="U21" s="13"/>
      <c r="V21" s="46">
        <f>SUM((D21:N21),R21,T21)</f>
        <v>-2152811</v>
      </c>
    </row>
    <row r="22" spans="1:22" ht="20.25" customHeight="1">
      <c r="A22" s="3" t="s">
        <v>156</v>
      </c>
      <c r="B22" s="244"/>
      <c r="C22" s="3"/>
      <c r="D22" s="33"/>
      <c r="E22" s="24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20.25" customHeight="1">
      <c r="A23" s="19" t="s">
        <v>119</v>
      </c>
      <c r="D23" s="65">
        <v>0</v>
      </c>
      <c r="E23" s="70"/>
      <c r="F23" s="65">
        <v>0</v>
      </c>
      <c r="G23" s="70"/>
      <c r="H23" s="65">
        <v>0</v>
      </c>
      <c r="I23" s="70"/>
      <c r="J23" s="65">
        <v>0</v>
      </c>
      <c r="K23" s="70"/>
      <c r="L23" s="65">
        <v>0</v>
      </c>
      <c r="M23" s="70"/>
      <c r="N23" s="65">
        <v>5283621</v>
      </c>
      <c r="O23" s="70"/>
      <c r="P23" s="65">
        <v>0</v>
      </c>
      <c r="Q23" s="70"/>
      <c r="R23" s="65">
        <f>P23</f>
        <v>0</v>
      </c>
      <c r="S23" s="70"/>
      <c r="T23" s="65">
        <f>R23</f>
        <v>0</v>
      </c>
      <c r="U23" s="70"/>
      <c r="V23" s="65">
        <f>SUM((D23:N23),R23,T23)</f>
        <v>5283621</v>
      </c>
    </row>
    <row r="24" spans="1:22" ht="20.25" customHeight="1">
      <c r="A24" s="3" t="s">
        <v>121</v>
      </c>
      <c r="D24" s="70"/>
      <c r="E24" s="18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20.25" customHeight="1">
      <c r="A25" s="3" t="s">
        <v>115</v>
      </c>
      <c r="B25" s="3"/>
      <c r="C25" s="3"/>
      <c r="D25" s="46">
        <f>SUM(D23)</f>
        <v>0</v>
      </c>
      <c r="E25" s="13"/>
      <c r="F25" s="46">
        <f>SUM(F23)</f>
        <v>0</v>
      </c>
      <c r="G25" s="13"/>
      <c r="H25" s="46">
        <f>SUM(H23)</f>
        <v>0</v>
      </c>
      <c r="I25" s="13"/>
      <c r="J25" s="46">
        <f>SUM(J23)</f>
        <v>0</v>
      </c>
      <c r="K25" s="13"/>
      <c r="L25" s="46">
        <f>SUM(L23)</f>
        <v>0</v>
      </c>
      <c r="M25" s="13"/>
      <c r="N25" s="46">
        <f>SUM(N23)</f>
        <v>5283621</v>
      </c>
      <c r="O25" s="13"/>
      <c r="P25" s="46">
        <f>SUM(P24)</f>
        <v>0</v>
      </c>
      <c r="Q25" s="13"/>
      <c r="R25" s="46">
        <f>P25</f>
        <v>0</v>
      </c>
      <c r="S25" s="13"/>
      <c r="T25" s="46">
        <f>R25</f>
        <v>0</v>
      </c>
      <c r="U25" s="13"/>
      <c r="V25" s="46">
        <f>SUM((D25:N25),R25,T25)</f>
        <v>5283621</v>
      </c>
    </row>
    <row r="26" spans="1:22" ht="20.25" customHeight="1">
      <c r="A26" s="24" t="s">
        <v>297</v>
      </c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20.25" customHeight="1">
      <c r="A27" s="24" t="s">
        <v>257</v>
      </c>
      <c r="B27" s="34"/>
      <c r="C27" s="3"/>
      <c r="D27" s="13">
        <v>0</v>
      </c>
      <c r="E27" s="13"/>
      <c r="F27" s="13">
        <v>0</v>
      </c>
      <c r="G27" s="13"/>
      <c r="H27" s="13">
        <v>0</v>
      </c>
      <c r="I27" s="13"/>
      <c r="J27" s="13">
        <v>0</v>
      </c>
      <c r="K27" s="13"/>
      <c r="L27" s="13">
        <v>0</v>
      </c>
      <c r="M27" s="13"/>
      <c r="N27" s="65">
        <v>-305377</v>
      </c>
      <c r="O27" s="13"/>
      <c r="P27" s="13">
        <v>0</v>
      </c>
      <c r="Q27" s="13"/>
      <c r="R27" s="13">
        <v>0</v>
      </c>
      <c r="S27" s="13"/>
      <c r="T27" s="13">
        <v>0</v>
      </c>
      <c r="U27" s="13"/>
      <c r="V27" s="65">
        <f>SUM((D27:N27),R27,T27)</f>
        <v>-305377</v>
      </c>
    </row>
    <row r="28" spans="1:22" ht="20.25" customHeight="1" thickBot="1">
      <c r="A28" s="3" t="s">
        <v>289</v>
      </c>
      <c r="D28" s="14">
        <f>SUM(D14,D19,D25,D27)</f>
        <v>8611242</v>
      </c>
      <c r="E28" s="3"/>
      <c r="F28" s="14">
        <f>SUM(F14,F19,F25,F27)</f>
        <v>56408882</v>
      </c>
      <c r="G28" s="13"/>
      <c r="H28" s="14">
        <f>SUM(H14,H19,H25,H27)</f>
        <v>3470021</v>
      </c>
      <c r="I28" s="13"/>
      <c r="J28" s="14">
        <f>SUM(J14,J19,J25,J27)</f>
        <v>490423</v>
      </c>
      <c r="K28" s="13"/>
      <c r="L28" s="14">
        <f>SUM(L14,L19,L25,L27)</f>
        <v>929166</v>
      </c>
      <c r="M28" s="13"/>
      <c r="N28" s="14">
        <f>SUM(N14,N19,N25,N27)</f>
        <v>47996484</v>
      </c>
      <c r="O28" s="13"/>
      <c r="P28" s="14">
        <f>SUM(P14,P19,P25,P27)</f>
        <v>2822384</v>
      </c>
      <c r="Q28" s="13"/>
      <c r="R28" s="14">
        <f>SUM(R14,R19,R25,R27)</f>
        <v>2822384</v>
      </c>
      <c r="S28" s="13"/>
      <c r="T28" s="14">
        <f>SUM(T14,T19,T25,T27)</f>
        <v>15000000</v>
      </c>
      <c r="U28" s="13"/>
      <c r="V28" s="14">
        <f>SUM(V14,V19,V25,V27)</f>
        <v>135728602</v>
      </c>
    </row>
    <row r="29" spans="6:22" ht="20.25" customHeight="1" thickTop="1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</sheetData>
  <sheetProtection/>
  <mergeCells count="2">
    <mergeCell ref="D6:V6"/>
    <mergeCell ref="P7:R7"/>
  </mergeCells>
  <printOptions/>
  <pageMargins left="0.7" right="0.7" top="0.48" bottom="0.5" header="0.5" footer="0.5"/>
  <pageSetup firstPageNumber="12" useFirstPageNumber="1" horizontalDpi="600" verticalDpi="600" orientation="landscape" paperSize="9" scale="61" r:id="rId1"/>
  <headerFooter>
    <oddFooter>&amp;LThe accompanying condensed notes are an integral part of these interim financial statements.
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70" zoomScaleNormal="55" zoomScaleSheetLayoutView="70" zoomScalePageLayoutView="0" workbookViewId="0" topLeftCell="A1">
      <selection activeCell="A2" sqref="A2"/>
    </sheetView>
  </sheetViews>
  <sheetFormatPr defaultColWidth="9.140625" defaultRowHeight="20.25" customHeight="1"/>
  <cols>
    <col min="1" max="1" width="40.7109375" style="1" customWidth="1"/>
    <col min="2" max="2" width="7.57421875" style="1" customWidth="1"/>
    <col min="3" max="3" width="1.421875" style="1" customWidth="1"/>
    <col min="4" max="4" width="15.57421875" style="1" customWidth="1"/>
    <col min="5" max="5" width="1.421875" style="1" customWidth="1"/>
    <col min="6" max="6" width="15.7109375" style="1" customWidth="1"/>
    <col min="7" max="7" width="1.421875" style="1" customWidth="1"/>
    <col min="8" max="8" width="15.57421875" style="1" customWidth="1"/>
    <col min="9" max="9" width="1.421875" style="1" customWidth="1"/>
    <col min="10" max="10" width="15.57421875" style="1" customWidth="1"/>
    <col min="11" max="11" width="1.421875" style="1" customWidth="1"/>
    <col min="12" max="12" width="15.57421875" style="1" customWidth="1"/>
    <col min="13" max="13" width="1.421875" style="1" customWidth="1"/>
    <col min="14" max="14" width="15.57421875" style="1" customWidth="1"/>
    <col min="15" max="15" width="1.421875" style="1" customWidth="1"/>
    <col min="16" max="16" width="15.57421875" style="1" customWidth="1"/>
    <col min="17" max="17" width="1.421875" style="1" customWidth="1"/>
    <col min="18" max="18" width="15.7109375" style="1" customWidth="1"/>
    <col min="19" max="19" width="1.421875" style="1" customWidth="1"/>
    <col min="20" max="20" width="15.57421875" style="1" customWidth="1"/>
    <col min="21" max="21" width="0.85546875" style="1" customWidth="1"/>
    <col min="22" max="22" width="15.7109375" style="1" customWidth="1"/>
    <col min="23" max="16384" width="9.140625" style="1" customWidth="1"/>
  </cols>
  <sheetData>
    <row r="1" spans="1:17" ht="20.25" customHeight="1">
      <c r="A1" s="236" t="s">
        <v>29</v>
      </c>
      <c r="B1" s="236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20.25" customHeight="1">
      <c r="A2" s="236" t="s">
        <v>30</v>
      </c>
      <c r="B2" s="236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20.25" customHeight="1">
      <c r="A3" s="238" t="s">
        <v>187</v>
      </c>
      <c r="B3" s="23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20.25" customHeight="1">
      <c r="A4" s="238"/>
      <c r="B4" s="23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22" ht="20.25" customHeight="1">
      <c r="A5" s="238"/>
      <c r="B5" s="23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T5" s="3"/>
      <c r="U5" s="3"/>
      <c r="V5" s="71" t="s">
        <v>103</v>
      </c>
    </row>
    <row r="6" spans="1:22" s="3" customFormat="1" ht="20.25" customHeight="1">
      <c r="A6" s="239"/>
      <c r="B6" s="239"/>
      <c r="C6" s="1"/>
      <c r="D6" s="256" t="s">
        <v>47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40"/>
      <c r="V6" s="240"/>
    </row>
    <row r="7" spans="1:20" s="3" customFormat="1" ht="20.25" customHeight="1">
      <c r="A7" s="241"/>
      <c r="B7" s="241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260" t="s">
        <v>104</v>
      </c>
      <c r="P7" s="260"/>
      <c r="Q7" s="260"/>
      <c r="R7" s="260"/>
      <c r="S7" s="38"/>
      <c r="T7" s="38"/>
    </row>
    <row r="8" spans="1:21" s="3" customFormat="1" ht="20.25" customHeight="1">
      <c r="A8" s="241"/>
      <c r="B8" s="241"/>
      <c r="E8" s="5"/>
      <c r="G8" s="5"/>
      <c r="H8" s="1"/>
      <c r="I8" s="5"/>
      <c r="K8" s="5"/>
      <c r="L8" s="1"/>
      <c r="M8" s="5"/>
      <c r="O8" s="5"/>
      <c r="Q8" s="5"/>
      <c r="R8" s="22" t="s">
        <v>106</v>
      </c>
      <c r="S8" s="5"/>
      <c r="U8" s="5"/>
    </row>
    <row r="9" spans="1:22" s="3" customFormat="1" ht="20.25" customHeight="1">
      <c r="A9" s="242"/>
      <c r="B9" s="242"/>
      <c r="C9" s="1"/>
      <c r="D9" s="5" t="s">
        <v>51</v>
      </c>
      <c r="E9" s="5"/>
      <c r="F9" s="113" t="s">
        <v>203</v>
      </c>
      <c r="G9" s="5"/>
      <c r="I9" s="5"/>
      <c r="J9" s="22" t="s">
        <v>146</v>
      </c>
      <c r="K9" s="5"/>
      <c r="M9" s="5"/>
      <c r="N9" s="5" t="s">
        <v>34</v>
      </c>
      <c r="O9" s="5"/>
      <c r="P9" s="5" t="s">
        <v>8</v>
      </c>
      <c r="Q9" s="5"/>
      <c r="R9" s="5" t="s">
        <v>105</v>
      </c>
      <c r="S9" s="5"/>
      <c r="T9" s="113" t="s">
        <v>193</v>
      </c>
      <c r="V9" s="5" t="s">
        <v>230</v>
      </c>
    </row>
    <row r="10" spans="1:22" s="3" customFormat="1" ht="20.25" customHeight="1">
      <c r="A10" s="242"/>
      <c r="B10" s="242"/>
      <c r="C10" s="1"/>
      <c r="D10" s="113" t="s">
        <v>318</v>
      </c>
      <c r="F10" s="5" t="s">
        <v>278</v>
      </c>
      <c r="H10" s="22" t="s">
        <v>136</v>
      </c>
      <c r="J10" s="22" t="s">
        <v>147</v>
      </c>
      <c r="L10" s="5" t="s">
        <v>33</v>
      </c>
      <c r="N10" s="5" t="s">
        <v>82</v>
      </c>
      <c r="P10" s="5" t="s">
        <v>71</v>
      </c>
      <c r="R10" s="113" t="s">
        <v>279</v>
      </c>
      <c r="T10" s="113" t="s">
        <v>281</v>
      </c>
      <c r="V10" s="113" t="s">
        <v>213</v>
      </c>
    </row>
    <row r="11" spans="1:22" ht="20.25" customHeight="1">
      <c r="A11" s="242"/>
      <c r="B11" s="243" t="s">
        <v>40</v>
      </c>
      <c r="D11" s="16" t="s">
        <v>45</v>
      </c>
      <c r="E11" s="5"/>
      <c r="F11" s="16" t="s">
        <v>65</v>
      </c>
      <c r="G11" s="5"/>
      <c r="H11" s="25" t="s">
        <v>139</v>
      </c>
      <c r="I11" s="5"/>
      <c r="J11" s="25" t="s">
        <v>148</v>
      </c>
      <c r="K11" s="5"/>
      <c r="L11" s="16" t="s">
        <v>38</v>
      </c>
      <c r="M11" s="5"/>
      <c r="N11" s="16" t="s">
        <v>81</v>
      </c>
      <c r="O11" s="5"/>
      <c r="P11" s="16" t="s">
        <v>76</v>
      </c>
      <c r="Q11" s="5"/>
      <c r="R11" s="114" t="s">
        <v>44</v>
      </c>
      <c r="S11" s="5"/>
      <c r="T11" s="114" t="s">
        <v>282</v>
      </c>
      <c r="V11" s="16" t="s">
        <v>44</v>
      </c>
    </row>
    <row r="12" ht="20.25" customHeight="1">
      <c r="A12" s="244" t="s">
        <v>321</v>
      </c>
    </row>
    <row r="13" spans="1:22" ht="20.25" customHeight="1">
      <c r="A13" s="3" t="s">
        <v>332</v>
      </c>
      <c r="D13" s="13">
        <v>8611242</v>
      </c>
      <c r="E13" s="13"/>
      <c r="F13" s="13">
        <v>56408882</v>
      </c>
      <c r="G13" s="13"/>
      <c r="H13" s="13">
        <v>3470021</v>
      </c>
      <c r="I13" s="13"/>
      <c r="J13" s="13">
        <v>490423</v>
      </c>
      <c r="K13" s="13"/>
      <c r="L13" s="13">
        <v>929166</v>
      </c>
      <c r="M13" s="13"/>
      <c r="N13" s="13">
        <v>53296242</v>
      </c>
      <c r="O13" s="13"/>
      <c r="P13" s="13">
        <v>2821928</v>
      </c>
      <c r="Q13" s="13"/>
      <c r="R13" s="13">
        <f>P13</f>
        <v>2821928</v>
      </c>
      <c r="S13" s="13"/>
      <c r="T13" s="13">
        <v>15000000</v>
      </c>
      <c r="U13" s="13"/>
      <c r="V13" s="13">
        <f>SUM(D13:N13)+R13+T13</f>
        <v>141027904</v>
      </c>
    </row>
    <row r="14" spans="1:22" ht="20.25" customHeight="1">
      <c r="A14" s="19" t="s">
        <v>333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20.25" customHeight="1">
      <c r="A15" s="24" t="s">
        <v>334</v>
      </c>
      <c r="B15" s="34">
        <v>3</v>
      </c>
      <c r="D15" s="70">
        <v>0</v>
      </c>
      <c r="E15" s="70"/>
      <c r="F15" s="70">
        <v>0</v>
      </c>
      <c r="G15" s="70"/>
      <c r="H15" s="70">
        <v>0</v>
      </c>
      <c r="I15" s="70"/>
      <c r="J15" s="70">
        <v>0</v>
      </c>
      <c r="K15" s="70"/>
      <c r="L15" s="70">
        <v>0</v>
      </c>
      <c r="M15" s="70"/>
      <c r="N15" s="70">
        <v>-30959</v>
      </c>
      <c r="O15" s="70"/>
      <c r="P15" s="70">
        <v>0</v>
      </c>
      <c r="Q15" s="70"/>
      <c r="R15" s="70">
        <f>P15</f>
        <v>0</v>
      </c>
      <c r="S15" s="70"/>
      <c r="T15" s="70">
        <v>0</v>
      </c>
      <c r="U15" s="70"/>
      <c r="V15" s="70">
        <f>SUM(D15:N15)+R15+T15</f>
        <v>-30959</v>
      </c>
    </row>
    <row r="16" spans="1:22" ht="20.25" customHeight="1">
      <c r="A16" s="3" t="s">
        <v>323</v>
      </c>
      <c r="D16" s="43">
        <f>SUM(D13:D15)</f>
        <v>8611242</v>
      </c>
      <c r="E16" s="13"/>
      <c r="F16" s="43">
        <f>SUM(F13:F15)</f>
        <v>56408882</v>
      </c>
      <c r="G16" s="13"/>
      <c r="H16" s="43">
        <f>SUM(H13:H15)</f>
        <v>3470021</v>
      </c>
      <c r="I16" s="13"/>
      <c r="J16" s="43">
        <f>SUM(J13:J15)</f>
        <v>490423</v>
      </c>
      <c r="K16" s="13"/>
      <c r="L16" s="43">
        <f>SUM(L13:L15)</f>
        <v>929166</v>
      </c>
      <c r="M16" s="13"/>
      <c r="N16" s="43">
        <f>SUM(N13:N15)</f>
        <v>53265283</v>
      </c>
      <c r="O16" s="13"/>
      <c r="P16" s="43">
        <f>SUM(P13:P15)</f>
        <v>2821928</v>
      </c>
      <c r="Q16" s="13"/>
      <c r="R16" s="43">
        <f>SUM(R13:R15)</f>
        <v>2821928</v>
      </c>
      <c r="S16" s="13"/>
      <c r="T16" s="43">
        <f>SUM(T13:T15)</f>
        <v>15000000</v>
      </c>
      <c r="U16" s="13"/>
      <c r="V16" s="43">
        <f>SUM(V13:V15)</f>
        <v>140996945</v>
      </c>
    </row>
    <row r="17" spans="1:22" ht="20.25" customHeight="1">
      <c r="A17" s="3" t="s">
        <v>266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0.25" customHeight="1">
      <c r="A18" s="3" t="s">
        <v>117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0.25" customHeight="1">
      <c r="A19" s="79" t="s">
        <v>221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0.25" customHeight="1">
      <c r="A20" s="19" t="s">
        <v>280</v>
      </c>
      <c r="B20" s="34">
        <v>16</v>
      </c>
      <c r="D20" s="11">
        <v>0</v>
      </c>
      <c r="E20" s="6"/>
      <c r="F20" s="11">
        <v>0</v>
      </c>
      <c r="G20" s="6"/>
      <c r="H20" s="11">
        <v>0</v>
      </c>
      <c r="I20" s="6"/>
      <c r="J20" s="11">
        <v>0</v>
      </c>
      <c r="K20" s="6"/>
      <c r="L20" s="11">
        <v>0</v>
      </c>
      <c r="M20" s="6"/>
      <c r="N20" s="11">
        <v>-2583373</v>
      </c>
      <c r="O20" s="6"/>
      <c r="P20" s="11">
        <v>0</v>
      </c>
      <c r="Q20" s="6"/>
      <c r="R20" s="11">
        <f>P20</f>
        <v>0</v>
      </c>
      <c r="S20" s="6"/>
      <c r="T20" s="11">
        <f>R20</f>
        <v>0</v>
      </c>
      <c r="U20" s="6"/>
      <c r="V20" s="11">
        <f>SUM((D20:N20),R20,T20)</f>
        <v>-2583373</v>
      </c>
    </row>
    <row r="21" spans="1:22" ht="20.25" customHeight="1">
      <c r="A21" s="79" t="s">
        <v>268</v>
      </c>
      <c r="B21" s="49"/>
      <c r="C21" s="3"/>
      <c r="D21" s="46">
        <f>D20</f>
        <v>0</v>
      </c>
      <c r="E21" s="13"/>
      <c r="F21" s="46">
        <f>F20</f>
        <v>0</v>
      </c>
      <c r="G21" s="13"/>
      <c r="H21" s="46">
        <f>H20</f>
        <v>0</v>
      </c>
      <c r="I21" s="13"/>
      <c r="J21" s="46">
        <f>J20</f>
        <v>0</v>
      </c>
      <c r="K21" s="13"/>
      <c r="L21" s="46">
        <f>L20</f>
        <v>0</v>
      </c>
      <c r="M21" s="13"/>
      <c r="N21" s="46">
        <f>N20</f>
        <v>-2583373</v>
      </c>
      <c r="O21" s="13"/>
      <c r="P21" s="46">
        <f>P20</f>
        <v>0</v>
      </c>
      <c r="Q21" s="13"/>
      <c r="R21" s="46">
        <f>R20</f>
        <v>0</v>
      </c>
      <c r="S21" s="13"/>
      <c r="T21" s="46">
        <f>T20</f>
        <v>0</v>
      </c>
      <c r="U21" s="13"/>
      <c r="V21" s="46">
        <f>V20</f>
        <v>-2583373</v>
      </c>
    </row>
    <row r="22" spans="1:22" ht="20.25" customHeight="1">
      <c r="A22" s="3" t="s">
        <v>226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20.25" customHeight="1">
      <c r="A23" s="3" t="s">
        <v>117</v>
      </c>
      <c r="B23" s="3"/>
      <c r="C23" s="3"/>
      <c r="D23" s="46">
        <f>SUM(D22:D22)</f>
        <v>0</v>
      </c>
      <c r="E23" s="13"/>
      <c r="F23" s="46">
        <f>SUM(F22:F22)</f>
        <v>0</v>
      </c>
      <c r="G23" s="13"/>
      <c r="H23" s="46">
        <f>SUM(H22:H22)</f>
        <v>0</v>
      </c>
      <c r="I23" s="13"/>
      <c r="J23" s="46">
        <f>SUM(J22:J22)</f>
        <v>0</v>
      </c>
      <c r="K23" s="13"/>
      <c r="L23" s="46">
        <f>SUM(L22:L22)</f>
        <v>0</v>
      </c>
      <c r="M23" s="13"/>
      <c r="N23" s="46">
        <v>-2583373</v>
      </c>
      <c r="O23" s="13"/>
      <c r="P23" s="46">
        <f>SUM(P22:P22)</f>
        <v>0</v>
      </c>
      <c r="Q23" s="13"/>
      <c r="R23" s="46">
        <f>P23</f>
        <v>0</v>
      </c>
      <c r="S23" s="13"/>
      <c r="T23" s="46">
        <f>R23</f>
        <v>0</v>
      </c>
      <c r="U23" s="13"/>
      <c r="V23" s="46">
        <f>SUM((D23:N23),R23,T23)</f>
        <v>-2583373</v>
      </c>
    </row>
    <row r="24" spans="1:22" ht="20.25" customHeight="1">
      <c r="A24" s="3" t="s">
        <v>156</v>
      </c>
      <c r="B24" s="244"/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20.25" customHeight="1">
      <c r="A25" s="19" t="s">
        <v>119</v>
      </c>
      <c r="D25" s="11">
        <v>0</v>
      </c>
      <c r="E25" s="6"/>
      <c r="F25" s="11">
        <v>0</v>
      </c>
      <c r="G25" s="6"/>
      <c r="H25" s="11">
        <v>0</v>
      </c>
      <c r="I25" s="6"/>
      <c r="J25" s="11">
        <v>0</v>
      </c>
      <c r="K25" s="6"/>
      <c r="L25" s="11">
        <v>0</v>
      </c>
      <c r="M25" s="6"/>
      <c r="N25" s="11">
        <v>3496117</v>
      </c>
      <c r="O25" s="6"/>
      <c r="P25" s="11">
        <v>0</v>
      </c>
      <c r="Q25" s="6"/>
      <c r="R25" s="11">
        <f>P25</f>
        <v>0</v>
      </c>
      <c r="S25" s="6"/>
      <c r="T25" s="11">
        <f>R25</f>
        <v>0</v>
      </c>
      <c r="U25" s="6"/>
      <c r="V25" s="11">
        <f>SUM((D25:N25),R25,T25)</f>
        <v>3496117</v>
      </c>
    </row>
    <row r="26" spans="1:22" ht="20.25" customHeight="1">
      <c r="A26" s="3" t="s">
        <v>121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20.25" customHeight="1">
      <c r="A27" s="3" t="s">
        <v>115</v>
      </c>
      <c r="B27" s="3"/>
      <c r="C27" s="3"/>
      <c r="D27" s="46">
        <f>SUM(D26)</f>
        <v>0</v>
      </c>
      <c r="E27" s="13"/>
      <c r="F27" s="46">
        <f>SUM(F26)</f>
        <v>0</v>
      </c>
      <c r="G27" s="13"/>
      <c r="H27" s="46">
        <f>SUM(H26)</f>
        <v>0</v>
      </c>
      <c r="I27" s="13"/>
      <c r="J27" s="46">
        <f>SUM(J26)</f>
        <v>0</v>
      </c>
      <c r="K27" s="13"/>
      <c r="L27" s="46">
        <f>SUM(L26)</f>
        <v>0</v>
      </c>
      <c r="M27" s="13"/>
      <c r="N27" s="46">
        <v>3496117</v>
      </c>
      <c r="O27" s="13"/>
      <c r="P27" s="46">
        <f>SUM(P26)</f>
        <v>0</v>
      </c>
      <c r="Q27" s="13"/>
      <c r="R27" s="46">
        <f>P27</f>
        <v>0</v>
      </c>
      <c r="S27" s="13"/>
      <c r="T27" s="46">
        <f>R27</f>
        <v>0</v>
      </c>
      <c r="U27" s="13"/>
      <c r="V27" s="46">
        <f>SUM((D27:N27),R27,T27)</f>
        <v>3496117</v>
      </c>
    </row>
    <row r="28" spans="1:22" ht="20.25" customHeight="1">
      <c r="A28" s="24" t="s">
        <v>297</v>
      </c>
      <c r="C28" s="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20.25" customHeight="1">
      <c r="A29" s="24" t="s">
        <v>257</v>
      </c>
      <c r="B29" s="34">
        <v>12</v>
      </c>
      <c r="C29" s="3"/>
      <c r="D29" s="11">
        <v>0</v>
      </c>
      <c r="E29" s="6"/>
      <c r="F29" s="11">
        <v>0</v>
      </c>
      <c r="G29" s="6"/>
      <c r="H29" s="11">
        <v>0</v>
      </c>
      <c r="I29" s="6"/>
      <c r="J29" s="11">
        <v>0</v>
      </c>
      <c r="K29" s="6"/>
      <c r="L29" s="11">
        <v>0</v>
      </c>
      <c r="M29" s="6"/>
      <c r="N29" s="11">
        <v>-322849</v>
      </c>
      <c r="O29" s="6"/>
      <c r="P29" s="11">
        <v>0</v>
      </c>
      <c r="Q29" s="6"/>
      <c r="R29" s="11">
        <v>0</v>
      </c>
      <c r="S29" s="6"/>
      <c r="T29" s="11">
        <v>0</v>
      </c>
      <c r="U29" s="6"/>
      <c r="V29" s="11">
        <f>SUM((D29:N29),R29,T29)</f>
        <v>-322849</v>
      </c>
    </row>
    <row r="30" spans="1:22" ht="20.25" customHeight="1" thickBot="1">
      <c r="A30" s="3" t="s">
        <v>322</v>
      </c>
      <c r="B30" s="34"/>
      <c r="D30" s="14">
        <f>D16+D23+D27+D29</f>
        <v>8611242</v>
      </c>
      <c r="E30" s="13"/>
      <c r="F30" s="14">
        <f>F16+F23+F27+F29</f>
        <v>56408882</v>
      </c>
      <c r="G30" s="13"/>
      <c r="H30" s="14">
        <f>H16+H23+H27+H29</f>
        <v>3470021</v>
      </c>
      <c r="I30" s="13"/>
      <c r="J30" s="14">
        <f>J16+J23+J27+J29</f>
        <v>490423</v>
      </c>
      <c r="K30" s="13"/>
      <c r="L30" s="14">
        <f>L16+L23+L27+L29</f>
        <v>929166</v>
      </c>
      <c r="M30" s="13">
        <f>SUM(M13:M25)</f>
        <v>0</v>
      </c>
      <c r="N30" s="14">
        <f>N16+N23+N27+N29</f>
        <v>53855178</v>
      </c>
      <c r="O30" s="13"/>
      <c r="P30" s="14">
        <f>P16+P23+P27+P29</f>
        <v>2821928</v>
      </c>
      <c r="Q30" s="13"/>
      <c r="R30" s="14">
        <f>R16+R23+R27+R29</f>
        <v>2821928</v>
      </c>
      <c r="S30" s="13"/>
      <c r="T30" s="14">
        <f>T16+T23+T27+T29</f>
        <v>15000000</v>
      </c>
      <c r="U30" s="13"/>
      <c r="V30" s="14">
        <f>V16+V23+V27+V29</f>
        <v>141586840</v>
      </c>
    </row>
    <row r="31" spans="4:22" ht="20.25" customHeight="1" thickTop="1">
      <c r="D31" s="245"/>
      <c r="F31" s="245"/>
      <c r="H31" s="245"/>
      <c r="J31" s="245"/>
      <c r="L31" s="246"/>
      <c r="N31" s="245"/>
      <c r="R31" s="245"/>
      <c r="T31" s="245"/>
      <c r="V31" s="245"/>
    </row>
    <row r="32" spans="4:22" ht="20.25" customHeight="1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</sheetData>
  <sheetProtection/>
  <mergeCells count="2">
    <mergeCell ref="D6:T6"/>
    <mergeCell ref="O7:R7"/>
  </mergeCells>
  <printOptions/>
  <pageMargins left="0.7" right="0.35" top="0.48" bottom="0.5" header="0.5" footer="0.5"/>
  <pageSetup firstPageNumber="13" useFirstPageNumber="1" horizontalDpi="600" verticalDpi="600" orientation="landscape" paperSize="9" scale="61" r:id="rId1"/>
  <headerFooter>
    <oddFooter>&amp;LThe accompanying condensed notes are an integral part of these interim financial statements.
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58"/>
  <sheetViews>
    <sheetView view="pageBreakPreview" zoomScaleNormal="80" zoomScaleSheetLayoutView="100" zoomScalePageLayoutView="70" workbookViewId="0" topLeftCell="A1">
      <selection activeCell="A1" sqref="A1"/>
    </sheetView>
  </sheetViews>
  <sheetFormatPr defaultColWidth="9.140625" defaultRowHeight="15"/>
  <cols>
    <col min="1" max="1" width="3.28125" style="55" customWidth="1"/>
    <col min="2" max="2" width="41.140625" style="55" customWidth="1"/>
    <col min="3" max="3" width="6.28125" style="47" customWidth="1"/>
    <col min="4" max="4" width="0.9921875" style="45" customWidth="1"/>
    <col min="5" max="5" width="13.57421875" style="36" customWidth="1"/>
    <col min="6" max="6" width="0.9921875" style="45" customWidth="1"/>
    <col min="7" max="7" width="13.57421875" style="36" customWidth="1"/>
    <col min="8" max="8" width="0.9921875" style="45" customWidth="1"/>
    <col min="9" max="9" width="13.57421875" style="36" customWidth="1"/>
    <col min="10" max="10" width="0.9921875" style="45" customWidth="1"/>
    <col min="11" max="11" width="13.57421875" style="36" customWidth="1"/>
    <col min="12" max="16384" width="9.140625" style="36" customWidth="1"/>
  </cols>
  <sheetData>
    <row r="1" spans="1:11" s="50" customFormat="1" ht="18.75">
      <c r="A1" s="35" t="s">
        <v>27</v>
      </c>
      <c r="B1" s="18"/>
      <c r="C1" s="34"/>
      <c r="D1" s="10"/>
      <c r="E1" s="64"/>
      <c r="F1" s="63"/>
      <c r="G1" s="64"/>
      <c r="H1" s="63"/>
      <c r="I1" s="64"/>
      <c r="J1" s="63"/>
      <c r="K1" s="64"/>
    </row>
    <row r="2" spans="1:3" s="24" customFormat="1" ht="18.75">
      <c r="A2" s="35" t="s">
        <v>28</v>
      </c>
      <c r="B2" s="35"/>
      <c r="C2" s="34"/>
    </row>
    <row r="3" spans="1:11" s="24" customFormat="1" ht="15.75">
      <c r="A3" s="225" t="s">
        <v>186</v>
      </c>
      <c r="B3" s="225"/>
      <c r="C3" s="34"/>
      <c r="D3" s="1"/>
      <c r="E3" s="1"/>
      <c r="F3" s="1"/>
      <c r="G3" s="1"/>
      <c r="H3" s="1"/>
      <c r="I3" s="1"/>
      <c r="J3" s="1"/>
      <c r="K3" s="1"/>
    </row>
    <row r="4" spans="1:11" s="24" customFormat="1" ht="15">
      <c r="A4" s="18"/>
      <c r="B4" s="18"/>
      <c r="C4" s="34"/>
      <c r="D4" s="1"/>
      <c r="E4" s="1"/>
      <c r="F4" s="1"/>
      <c r="G4" s="1"/>
      <c r="H4" s="1"/>
      <c r="I4" s="72"/>
      <c r="J4" s="147"/>
      <c r="K4" s="71" t="s">
        <v>103</v>
      </c>
    </row>
    <row r="5" spans="1:11" s="24" customFormat="1" ht="15">
      <c r="A5" s="18"/>
      <c r="B5" s="18"/>
      <c r="C5" s="34"/>
      <c r="D5" s="1"/>
      <c r="E5" s="258" t="s">
        <v>0</v>
      </c>
      <c r="F5" s="258"/>
      <c r="G5" s="258"/>
      <c r="H5" s="38"/>
      <c r="I5" s="258" t="s">
        <v>39</v>
      </c>
      <c r="J5" s="258"/>
      <c r="K5" s="258"/>
    </row>
    <row r="6" spans="1:11" s="68" customFormat="1" ht="15">
      <c r="A6" s="18"/>
      <c r="B6" s="18"/>
      <c r="C6" s="34"/>
      <c r="D6" s="1"/>
      <c r="E6" s="256" t="s">
        <v>7</v>
      </c>
      <c r="F6" s="256"/>
      <c r="G6" s="256"/>
      <c r="H6" s="38"/>
      <c r="I6" s="256" t="s">
        <v>7</v>
      </c>
      <c r="J6" s="256"/>
      <c r="K6" s="256"/>
    </row>
    <row r="7" spans="1:11" s="68" customFormat="1" ht="15">
      <c r="A7" s="18"/>
      <c r="B7" s="18"/>
      <c r="C7" s="34"/>
      <c r="D7" s="1"/>
      <c r="E7" s="261" t="s">
        <v>259</v>
      </c>
      <c r="F7" s="261"/>
      <c r="G7" s="261"/>
      <c r="H7" s="39"/>
      <c r="I7" s="261" t="s">
        <v>259</v>
      </c>
      <c r="J7" s="261"/>
      <c r="K7" s="261"/>
    </row>
    <row r="8" spans="1:11" s="68" customFormat="1" ht="15">
      <c r="A8" s="18"/>
      <c r="B8" s="18"/>
      <c r="C8" s="36"/>
      <c r="D8" s="1"/>
      <c r="E8" s="262" t="s">
        <v>258</v>
      </c>
      <c r="F8" s="263"/>
      <c r="G8" s="263"/>
      <c r="H8" s="39"/>
      <c r="I8" s="262" t="s">
        <v>258</v>
      </c>
      <c r="J8" s="263"/>
      <c r="K8" s="263"/>
    </row>
    <row r="9" spans="1:11" s="68" customFormat="1" ht="15">
      <c r="A9" s="18"/>
      <c r="B9" s="18"/>
      <c r="C9" s="34" t="s">
        <v>40</v>
      </c>
      <c r="D9" s="1"/>
      <c r="E9" s="54" t="s">
        <v>320</v>
      </c>
      <c r="F9" s="39"/>
      <c r="G9" s="54" t="s">
        <v>252</v>
      </c>
      <c r="H9" s="39"/>
      <c r="I9" s="54" t="s">
        <v>320</v>
      </c>
      <c r="J9" s="39"/>
      <c r="K9" s="54" t="s">
        <v>252</v>
      </c>
    </row>
    <row r="10" spans="1:11" s="24" customFormat="1" ht="18" customHeight="1">
      <c r="A10" s="264" t="s">
        <v>26</v>
      </c>
      <c r="B10" s="264"/>
      <c r="C10" s="264"/>
      <c r="D10" s="264"/>
      <c r="E10" s="28"/>
      <c r="F10" s="28"/>
      <c r="G10" s="28"/>
      <c r="H10" s="28"/>
      <c r="I10" s="28"/>
      <c r="J10" s="28"/>
      <c r="K10" s="28"/>
    </row>
    <row r="11" spans="1:11" s="24" customFormat="1" ht="18" customHeight="1">
      <c r="A11" s="66" t="s">
        <v>61</v>
      </c>
      <c r="B11" s="226"/>
      <c r="C11" s="226"/>
      <c r="D11" s="226"/>
      <c r="E11" s="70">
        <v>10407659</v>
      </c>
      <c r="F11" s="70"/>
      <c r="G11" s="70">
        <v>11199578</v>
      </c>
      <c r="H11" s="70"/>
      <c r="I11" s="70">
        <v>3496117</v>
      </c>
      <c r="J11" s="70"/>
      <c r="K11" s="70">
        <v>5283621</v>
      </c>
    </row>
    <row r="12" spans="1:11" s="24" customFormat="1" ht="18" customHeight="1">
      <c r="A12" s="227" t="s">
        <v>205</v>
      </c>
      <c r="B12" s="226"/>
      <c r="C12" s="226"/>
      <c r="D12" s="226"/>
      <c r="E12" s="70"/>
      <c r="F12" s="70"/>
      <c r="G12" s="70"/>
      <c r="H12" s="70"/>
      <c r="I12" s="70"/>
      <c r="J12" s="70"/>
      <c r="K12" s="70"/>
    </row>
    <row r="13" spans="1:10" s="24" customFormat="1" ht="18" customHeight="1">
      <c r="A13" s="227" t="s">
        <v>196</v>
      </c>
      <c r="B13" s="227"/>
      <c r="C13" s="34"/>
      <c r="D13" s="32"/>
      <c r="E13" s="70"/>
      <c r="F13" s="70"/>
      <c r="G13" s="70"/>
      <c r="H13" s="70"/>
      <c r="J13" s="70"/>
    </row>
    <row r="14" spans="1:11" s="24" customFormat="1" ht="18" customHeight="1">
      <c r="A14" s="66" t="s">
        <v>93</v>
      </c>
      <c r="B14" s="66"/>
      <c r="C14" s="34"/>
      <c r="D14" s="32"/>
      <c r="E14" s="70">
        <v>7615941</v>
      </c>
      <c r="F14" s="70"/>
      <c r="G14" s="70">
        <v>7521405</v>
      </c>
      <c r="H14" s="70"/>
      <c r="I14" s="70">
        <v>750844</v>
      </c>
      <c r="J14" s="70"/>
      <c r="K14" s="70">
        <v>867904</v>
      </c>
    </row>
    <row r="15" spans="1:11" s="24" customFormat="1" ht="18" customHeight="1">
      <c r="A15" s="66" t="s">
        <v>94</v>
      </c>
      <c r="B15" s="66"/>
      <c r="C15" s="34"/>
      <c r="D15" s="32"/>
      <c r="E15" s="70">
        <v>689841</v>
      </c>
      <c r="F15" s="70"/>
      <c r="G15" s="70">
        <v>694740</v>
      </c>
      <c r="H15" s="70"/>
      <c r="I15" s="70">
        <v>3667</v>
      </c>
      <c r="J15" s="70"/>
      <c r="K15" s="70">
        <v>4182</v>
      </c>
    </row>
    <row r="16" spans="1:11" s="24" customFormat="1" ht="18" customHeight="1">
      <c r="A16" s="66" t="s">
        <v>189</v>
      </c>
      <c r="B16" s="66"/>
      <c r="C16" s="34"/>
      <c r="D16" s="32"/>
      <c r="E16" s="70">
        <v>2783749</v>
      </c>
      <c r="F16" s="70"/>
      <c r="G16" s="70">
        <v>2763617</v>
      </c>
      <c r="H16" s="70"/>
      <c r="I16" s="70">
        <v>67806</v>
      </c>
      <c r="J16" s="70"/>
      <c r="K16" s="70">
        <v>66200</v>
      </c>
    </row>
    <row r="17" spans="1:11" s="24" customFormat="1" ht="18" customHeight="1">
      <c r="A17" s="23" t="s">
        <v>335</v>
      </c>
      <c r="B17" s="66"/>
      <c r="C17" s="34">
        <v>5</v>
      </c>
      <c r="D17" s="32"/>
      <c r="E17" s="70">
        <v>49167</v>
      </c>
      <c r="F17" s="70"/>
      <c r="G17" s="70">
        <v>253542</v>
      </c>
      <c r="H17" s="70"/>
      <c r="I17" s="70">
        <v>-62</v>
      </c>
      <c r="J17" s="70"/>
      <c r="K17" s="70">
        <v>1373</v>
      </c>
    </row>
    <row r="18" spans="1:11" s="24" customFormat="1" ht="18" customHeight="1">
      <c r="A18" s="23" t="s">
        <v>336</v>
      </c>
      <c r="B18" s="66"/>
      <c r="C18" s="34"/>
      <c r="D18" s="32"/>
      <c r="E18" s="70">
        <v>-16712</v>
      </c>
      <c r="F18" s="70"/>
      <c r="G18" s="70">
        <v>42293</v>
      </c>
      <c r="H18" s="70"/>
      <c r="I18" s="70">
        <v>-7347</v>
      </c>
      <c r="J18" s="70"/>
      <c r="K18" s="70">
        <v>-62209</v>
      </c>
    </row>
    <row r="19" spans="1:11" s="24" customFormat="1" ht="18" customHeight="1">
      <c r="A19" s="66" t="s">
        <v>25</v>
      </c>
      <c r="B19" s="66"/>
      <c r="C19" s="34"/>
      <c r="D19" s="32"/>
      <c r="E19" s="70">
        <v>-523926</v>
      </c>
      <c r="F19" s="70"/>
      <c r="G19" s="70">
        <v>-368262</v>
      </c>
      <c r="H19" s="70"/>
      <c r="I19" s="70">
        <v>-2348975</v>
      </c>
      <c r="J19" s="70"/>
      <c r="K19" s="70">
        <v>-2131534</v>
      </c>
    </row>
    <row r="20" spans="1:11" s="24" customFormat="1" ht="18" customHeight="1">
      <c r="A20" s="66" t="s">
        <v>132</v>
      </c>
      <c r="B20" s="66"/>
      <c r="C20" s="34"/>
      <c r="D20" s="32"/>
      <c r="E20" s="70">
        <v>-85923</v>
      </c>
      <c r="F20" s="70"/>
      <c r="G20" s="70">
        <v>-51667</v>
      </c>
      <c r="H20" s="70"/>
      <c r="I20" s="70">
        <v>-6620128</v>
      </c>
      <c r="J20" s="70"/>
      <c r="K20" s="70">
        <v>-5763371</v>
      </c>
    </row>
    <row r="21" spans="1:11" s="24" customFormat="1" ht="18" customHeight="1">
      <c r="A21" s="66" t="s">
        <v>70</v>
      </c>
      <c r="B21" s="66"/>
      <c r="C21" s="34"/>
      <c r="D21" s="32"/>
      <c r="E21" s="70">
        <v>6880815</v>
      </c>
      <c r="F21" s="70"/>
      <c r="G21" s="70">
        <v>5617745</v>
      </c>
      <c r="H21" s="70"/>
      <c r="I21" s="70">
        <v>2312523</v>
      </c>
      <c r="J21" s="70"/>
      <c r="K21" s="70">
        <v>1824047</v>
      </c>
    </row>
    <row r="22" spans="1:11" s="24" customFormat="1" ht="18" customHeight="1">
      <c r="A22" s="23" t="s">
        <v>283</v>
      </c>
      <c r="B22" s="66"/>
      <c r="C22" s="34"/>
      <c r="D22" s="32"/>
      <c r="E22" s="70">
        <v>-4531454</v>
      </c>
      <c r="F22" s="70"/>
      <c r="G22" s="70">
        <v>-6794151</v>
      </c>
      <c r="H22" s="70"/>
      <c r="I22" s="216">
        <v>0</v>
      </c>
      <c r="J22" s="70"/>
      <c r="K22" s="216">
        <v>0</v>
      </c>
    </row>
    <row r="23" spans="1:11" s="24" customFormat="1" ht="21.75">
      <c r="A23" s="23" t="s">
        <v>388</v>
      </c>
      <c r="B23" s="228"/>
      <c r="C23" s="157"/>
      <c r="D23" s="158"/>
      <c r="E23" s="229">
        <v>1596</v>
      </c>
      <c r="F23" s="159"/>
      <c r="G23" s="229">
        <v>0</v>
      </c>
      <c r="H23" s="158">
        <v>-2324</v>
      </c>
      <c r="I23" s="229">
        <v>0</v>
      </c>
      <c r="J23" s="159"/>
      <c r="K23" s="229">
        <v>0</v>
      </c>
    </row>
    <row r="24" spans="1:11" s="24" customFormat="1" ht="18" customHeight="1">
      <c r="A24" s="66" t="s">
        <v>256</v>
      </c>
      <c r="B24" s="66"/>
      <c r="C24" s="34"/>
      <c r="D24" s="32"/>
      <c r="E24" s="70">
        <v>2155487</v>
      </c>
      <c r="F24" s="70"/>
      <c r="G24" s="70">
        <v>295905</v>
      </c>
      <c r="H24" s="70"/>
      <c r="I24" s="216">
        <v>637296</v>
      </c>
      <c r="J24" s="70"/>
      <c r="K24" s="216">
        <v>78602</v>
      </c>
    </row>
    <row r="25" spans="1:7" s="24" customFormat="1" ht="18" customHeight="1">
      <c r="A25" s="23" t="s">
        <v>284</v>
      </c>
      <c r="B25" s="66"/>
      <c r="C25" s="34"/>
      <c r="D25" s="32"/>
      <c r="E25" s="70"/>
      <c r="F25" s="70"/>
      <c r="G25" s="70"/>
    </row>
    <row r="26" spans="1:11" s="24" customFormat="1" ht="18" customHeight="1">
      <c r="A26" s="23" t="s">
        <v>354</v>
      </c>
      <c r="B26" s="66"/>
      <c r="C26" s="34"/>
      <c r="D26" s="32"/>
      <c r="E26" s="70"/>
      <c r="F26" s="70"/>
      <c r="G26" s="70"/>
      <c r="I26" s="218"/>
      <c r="K26" s="218"/>
    </row>
    <row r="27" spans="1:11" s="24" customFormat="1" ht="18" customHeight="1">
      <c r="A27" s="23" t="s">
        <v>355</v>
      </c>
      <c r="B27" s="66"/>
      <c r="C27" s="34"/>
      <c r="D27" s="32"/>
      <c r="E27" s="70">
        <v>302080</v>
      </c>
      <c r="F27" s="70"/>
      <c r="G27" s="70">
        <v>162009</v>
      </c>
      <c r="H27" s="70"/>
      <c r="I27" s="70">
        <v>307401</v>
      </c>
      <c r="J27" s="70"/>
      <c r="K27" s="70">
        <v>23318</v>
      </c>
    </row>
    <row r="28" spans="1:11" s="24" customFormat="1" ht="18" customHeight="1">
      <c r="A28" s="23" t="s">
        <v>389</v>
      </c>
      <c r="B28" s="66"/>
      <c r="C28" s="34"/>
      <c r="D28" s="32"/>
      <c r="E28" s="70"/>
      <c r="F28" s="70"/>
      <c r="G28" s="70"/>
      <c r="H28" s="70"/>
      <c r="I28" s="70"/>
      <c r="J28" s="70"/>
      <c r="K28" s="70"/>
    </row>
    <row r="29" spans="1:11" s="24" customFormat="1" ht="18" customHeight="1">
      <c r="A29" s="23" t="s">
        <v>356</v>
      </c>
      <c r="B29" s="66"/>
      <c r="C29" s="34"/>
      <c r="D29" s="32"/>
      <c r="E29" s="70">
        <v>-1882</v>
      </c>
      <c r="F29" s="70"/>
      <c r="G29" s="70">
        <v>0</v>
      </c>
      <c r="H29" s="70"/>
      <c r="I29" s="70">
        <v>0</v>
      </c>
      <c r="J29" s="70"/>
      <c r="K29" s="70">
        <v>0</v>
      </c>
    </row>
    <row r="30" spans="1:11" s="24" customFormat="1" ht="18" customHeight="1">
      <c r="A30" s="23" t="s">
        <v>319</v>
      </c>
      <c r="B30" s="66"/>
      <c r="C30" s="34"/>
      <c r="D30" s="32"/>
      <c r="E30" s="70">
        <v>0</v>
      </c>
      <c r="F30" s="70"/>
      <c r="G30" s="70">
        <v>514685</v>
      </c>
      <c r="H30" s="70"/>
      <c r="I30" s="70">
        <v>0</v>
      </c>
      <c r="J30" s="70"/>
      <c r="K30" s="70">
        <v>0</v>
      </c>
    </row>
    <row r="31" spans="1:11" s="24" customFormat="1" ht="18" customHeight="1">
      <c r="A31" s="23" t="s">
        <v>206</v>
      </c>
      <c r="B31" s="66"/>
      <c r="C31" s="34"/>
      <c r="D31" s="32"/>
      <c r="E31" s="70">
        <v>59661</v>
      </c>
      <c r="F31" s="70"/>
      <c r="G31" s="70">
        <v>-16803</v>
      </c>
      <c r="H31" s="70"/>
      <c r="I31" s="216">
        <v>1167819</v>
      </c>
      <c r="J31" s="70"/>
      <c r="K31" s="216">
        <v>-178000</v>
      </c>
    </row>
    <row r="32" spans="1:11" s="24" customFormat="1" ht="18" customHeight="1">
      <c r="A32" s="23" t="s">
        <v>387</v>
      </c>
      <c r="B32" s="2"/>
      <c r="C32" s="34"/>
      <c r="D32" s="32"/>
      <c r="E32" s="70"/>
      <c r="F32" s="70"/>
      <c r="G32" s="70"/>
      <c r="H32" s="70"/>
      <c r="I32" s="70"/>
      <c r="J32" s="70"/>
      <c r="K32" s="70"/>
    </row>
    <row r="33" spans="1:11" s="24" customFormat="1" ht="18" customHeight="1">
      <c r="A33" s="23" t="s">
        <v>141</v>
      </c>
      <c r="B33" s="2"/>
      <c r="C33" s="34"/>
      <c r="D33" s="32"/>
      <c r="E33" s="70">
        <v>1306908</v>
      </c>
      <c r="F33" s="70"/>
      <c r="G33" s="70">
        <v>-3065959</v>
      </c>
      <c r="H33" s="70"/>
      <c r="I33" s="216">
        <v>0</v>
      </c>
      <c r="J33" s="216"/>
      <c r="K33" s="216">
        <v>0</v>
      </c>
    </row>
    <row r="34" spans="1:11" s="24" customFormat="1" ht="18" customHeight="1">
      <c r="A34" s="23" t="s">
        <v>390</v>
      </c>
      <c r="B34" s="2"/>
      <c r="C34" s="34">
        <v>7</v>
      </c>
      <c r="D34" s="32"/>
      <c r="E34" s="70">
        <v>0</v>
      </c>
      <c r="F34" s="70"/>
      <c r="G34" s="70">
        <v>0</v>
      </c>
      <c r="H34" s="70"/>
      <c r="I34" s="216">
        <v>495000</v>
      </c>
      <c r="J34" s="216"/>
      <c r="K34" s="216">
        <v>0</v>
      </c>
    </row>
    <row r="35" spans="1:11" s="24" customFormat="1" ht="18" customHeight="1">
      <c r="A35" s="23" t="s">
        <v>386</v>
      </c>
      <c r="B35" s="2"/>
      <c r="C35" s="34"/>
      <c r="D35" s="32"/>
      <c r="E35" s="70"/>
      <c r="F35" s="70"/>
      <c r="G35" s="70"/>
      <c r="H35" s="70"/>
      <c r="I35" s="216"/>
      <c r="J35" s="216"/>
      <c r="K35" s="216"/>
    </row>
    <row r="36" spans="1:11" s="24" customFormat="1" ht="18" customHeight="1">
      <c r="A36" s="169" t="s">
        <v>291</v>
      </c>
      <c r="B36" s="2"/>
      <c r="C36" s="34"/>
      <c r="D36" s="32"/>
      <c r="E36" s="70">
        <v>-9236</v>
      </c>
      <c r="F36" s="70"/>
      <c r="G36" s="70">
        <v>-95239</v>
      </c>
      <c r="H36" s="70"/>
      <c r="I36" s="216">
        <v>0</v>
      </c>
      <c r="J36" s="216"/>
      <c r="K36" s="216">
        <v>0</v>
      </c>
    </row>
    <row r="37" spans="1:11" s="68" customFormat="1" ht="18" customHeight="1">
      <c r="A37" s="23" t="s">
        <v>357</v>
      </c>
      <c r="B37" s="66"/>
      <c r="C37" s="34" t="s">
        <v>191</v>
      </c>
      <c r="D37" s="32"/>
      <c r="E37" s="70">
        <v>-4217871</v>
      </c>
      <c r="F37" s="70"/>
      <c r="G37" s="70">
        <v>-4158797</v>
      </c>
      <c r="H37" s="70"/>
      <c r="I37" s="216">
        <v>0</v>
      </c>
      <c r="J37" s="216"/>
      <c r="K37" s="216">
        <v>0</v>
      </c>
    </row>
    <row r="38" spans="1:11" s="68" customFormat="1" ht="18" customHeight="1">
      <c r="A38" s="23" t="s">
        <v>129</v>
      </c>
      <c r="B38" s="66"/>
      <c r="C38" s="34"/>
      <c r="D38" s="32"/>
      <c r="E38" s="65">
        <v>1859027</v>
      </c>
      <c r="F38" s="70"/>
      <c r="G38" s="65">
        <v>1599916</v>
      </c>
      <c r="H38" s="70"/>
      <c r="I38" s="224">
        <v>-124844</v>
      </c>
      <c r="J38" s="70"/>
      <c r="K38" s="224">
        <v>-161323</v>
      </c>
    </row>
    <row r="39" spans="1:11" s="68" customFormat="1" ht="18" customHeight="1">
      <c r="A39" s="66"/>
      <c r="B39" s="66"/>
      <c r="C39" s="34"/>
      <c r="D39" s="32"/>
      <c r="E39" s="70">
        <f>SUM(E10:E38)</f>
        <v>24724927</v>
      </c>
      <c r="F39" s="70">
        <f>SUM(F11:F38)</f>
        <v>0</v>
      </c>
      <c r="G39" s="70">
        <f>SUM(G10:G38)</f>
        <v>16114557</v>
      </c>
      <c r="H39" s="70"/>
      <c r="I39" s="70">
        <f>SUM(I10:I38)</f>
        <v>137117</v>
      </c>
      <c r="J39" s="70">
        <f>SUM(J11:J38)</f>
        <v>0</v>
      </c>
      <c r="K39" s="70">
        <f>SUM(K10:K38)</f>
        <v>-147190</v>
      </c>
    </row>
    <row r="40" spans="1:11" s="68" customFormat="1" ht="9.75" customHeight="1">
      <c r="A40" s="66"/>
      <c r="B40" s="66"/>
      <c r="C40" s="34"/>
      <c r="D40" s="32"/>
      <c r="E40" s="70"/>
      <c r="F40" s="70"/>
      <c r="G40" s="70"/>
      <c r="H40" s="70"/>
      <c r="I40" s="70"/>
      <c r="J40" s="70"/>
      <c r="K40" s="70"/>
    </row>
    <row r="41" spans="1:11" s="24" customFormat="1" ht="18" customHeight="1">
      <c r="A41" s="227" t="s">
        <v>358</v>
      </c>
      <c r="B41" s="227"/>
      <c r="C41" s="34"/>
      <c r="D41" s="32"/>
      <c r="E41" s="70"/>
      <c r="F41" s="70"/>
      <c r="G41" s="70"/>
      <c r="H41" s="70"/>
      <c r="I41" s="70"/>
      <c r="J41" s="70"/>
      <c r="K41" s="70"/>
    </row>
    <row r="42" spans="1:11" s="68" customFormat="1" ht="18" customHeight="1">
      <c r="A42" s="23" t="s">
        <v>59</v>
      </c>
      <c r="B42" s="66"/>
      <c r="C42" s="34"/>
      <c r="D42" s="32"/>
      <c r="E42" s="70">
        <v>990466</v>
      </c>
      <c r="F42" s="70"/>
      <c r="G42" s="70">
        <v>-1776319</v>
      </c>
      <c r="H42" s="70"/>
      <c r="I42" s="216">
        <v>41807</v>
      </c>
      <c r="J42" s="216"/>
      <c r="K42" s="216">
        <v>426249</v>
      </c>
    </row>
    <row r="43" spans="1:11" s="68" customFormat="1" ht="18" customHeight="1">
      <c r="A43" s="23" t="s">
        <v>2</v>
      </c>
      <c r="B43" s="66"/>
      <c r="C43" s="34"/>
      <c r="D43" s="32"/>
      <c r="E43" s="70">
        <v>-628720</v>
      </c>
      <c r="F43" s="70"/>
      <c r="G43" s="70">
        <v>-6040553</v>
      </c>
      <c r="H43" s="70"/>
      <c r="I43" s="216">
        <v>568221</v>
      </c>
      <c r="J43" s="216"/>
      <c r="K43" s="216">
        <v>135448</v>
      </c>
    </row>
    <row r="44" spans="1:11" s="68" customFormat="1" ht="18" customHeight="1">
      <c r="A44" s="23" t="s">
        <v>142</v>
      </c>
      <c r="B44" s="66"/>
      <c r="C44" s="34"/>
      <c r="D44" s="32"/>
      <c r="E44" s="70">
        <v>-6227227</v>
      </c>
      <c r="F44" s="70"/>
      <c r="G44" s="70">
        <v>-4533995</v>
      </c>
      <c r="H44" s="70"/>
      <c r="I44" s="216">
        <v>-156300</v>
      </c>
      <c r="J44" s="216"/>
      <c r="K44" s="216">
        <v>-54269</v>
      </c>
    </row>
    <row r="45" spans="1:11" s="68" customFormat="1" ht="18" customHeight="1">
      <c r="A45" s="23" t="s">
        <v>3</v>
      </c>
      <c r="B45" s="66"/>
      <c r="C45" s="34"/>
      <c r="D45" s="32"/>
      <c r="E45" s="70">
        <v>-4046640</v>
      </c>
      <c r="F45" s="70"/>
      <c r="G45" s="70">
        <v>-3833729</v>
      </c>
      <c r="H45" s="70"/>
      <c r="I45" s="216">
        <v>-66085</v>
      </c>
      <c r="J45" s="216"/>
      <c r="K45" s="216">
        <v>-32397</v>
      </c>
    </row>
    <row r="46" spans="1:11" s="68" customFormat="1" ht="18" customHeight="1">
      <c r="A46" s="23" t="s">
        <v>4</v>
      </c>
      <c r="B46" s="66"/>
      <c r="C46" s="34"/>
      <c r="D46" s="32"/>
      <c r="E46" s="70">
        <v>-1742318</v>
      </c>
      <c r="F46" s="70"/>
      <c r="G46" s="70">
        <v>-935749</v>
      </c>
      <c r="H46" s="70"/>
      <c r="I46" s="216">
        <v>22845</v>
      </c>
      <c r="J46" s="216"/>
      <c r="K46" s="216">
        <v>-170</v>
      </c>
    </row>
    <row r="47" spans="1:11" s="24" customFormat="1" ht="18" customHeight="1">
      <c r="A47" s="66" t="s">
        <v>6</v>
      </c>
      <c r="B47" s="66"/>
      <c r="C47" s="34"/>
      <c r="D47" s="32"/>
      <c r="E47" s="70">
        <v>1810797</v>
      </c>
      <c r="F47" s="70"/>
      <c r="G47" s="70">
        <v>1061995</v>
      </c>
      <c r="H47" s="70"/>
      <c r="I47" s="111">
        <v>29792</v>
      </c>
      <c r="J47" s="70"/>
      <c r="K47" s="111">
        <v>220273</v>
      </c>
    </row>
    <row r="48" s="68" customFormat="1" ht="18" customHeight="1"/>
    <row r="49" spans="1:11" s="24" customFormat="1" ht="18.75">
      <c r="A49" s="35" t="s">
        <v>27</v>
      </c>
      <c r="B49" s="35"/>
      <c r="C49" s="34"/>
      <c r="D49" s="32"/>
      <c r="E49" s="70"/>
      <c r="F49" s="70"/>
      <c r="G49" s="70"/>
      <c r="H49" s="70"/>
      <c r="I49" s="70"/>
      <c r="J49" s="70"/>
      <c r="K49" s="70"/>
    </row>
    <row r="50" spans="1:11" s="24" customFormat="1" ht="18.75">
      <c r="A50" s="35" t="s">
        <v>28</v>
      </c>
      <c r="B50" s="35"/>
      <c r="C50" s="34"/>
      <c r="D50" s="32"/>
      <c r="E50" s="70"/>
      <c r="F50" s="70"/>
      <c r="G50" s="70"/>
      <c r="H50" s="70"/>
      <c r="I50" s="70"/>
      <c r="J50" s="70"/>
      <c r="K50" s="70"/>
    </row>
    <row r="51" spans="1:11" s="24" customFormat="1" ht="15.75">
      <c r="A51" s="225" t="s">
        <v>186</v>
      </c>
      <c r="B51" s="225"/>
      <c r="C51" s="34"/>
      <c r="D51" s="1"/>
      <c r="E51" s="1"/>
      <c r="F51" s="1"/>
      <c r="G51" s="1"/>
      <c r="H51" s="1"/>
      <c r="I51" s="1"/>
      <c r="J51" s="1"/>
      <c r="K51" s="1"/>
    </row>
    <row r="52" spans="1:11" s="24" customFormat="1" ht="15">
      <c r="A52" s="18"/>
      <c r="B52" s="18"/>
      <c r="C52" s="34"/>
      <c r="D52" s="1"/>
      <c r="E52" s="1"/>
      <c r="F52" s="1"/>
      <c r="G52" s="1"/>
      <c r="H52" s="1"/>
      <c r="I52" s="72"/>
      <c r="J52" s="147"/>
      <c r="K52" s="71" t="s">
        <v>103</v>
      </c>
    </row>
    <row r="53" spans="1:11" s="24" customFormat="1" ht="15">
      <c r="A53" s="18"/>
      <c r="B53" s="18"/>
      <c r="C53" s="34"/>
      <c r="D53" s="1"/>
      <c r="E53" s="258" t="s">
        <v>0</v>
      </c>
      <c r="F53" s="258"/>
      <c r="G53" s="258"/>
      <c r="H53" s="38"/>
      <c r="I53" s="258" t="s">
        <v>39</v>
      </c>
      <c r="J53" s="258"/>
      <c r="K53" s="258"/>
    </row>
    <row r="54" spans="1:11" s="68" customFormat="1" ht="15">
      <c r="A54" s="18"/>
      <c r="B54" s="18"/>
      <c r="C54" s="34"/>
      <c r="D54" s="1"/>
      <c r="E54" s="256" t="s">
        <v>7</v>
      </c>
      <c r="F54" s="256"/>
      <c r="G54" s="256"/>
      <c r="H54" s="38"/>
      <c r="I54" s="256" t="s">
        <v>7</v>
      </c>
      <c r="J54" s="256"/>
      <c r="K54" s="256"/>
    </row>
    <row r="55" spans="1:11" s="68" customFormat="1" ht="15">
      <c r="A55" s="18"/>
      <c r="B55" s="18"/>
      <c r="C55" s="34"/>
      <c r="D55" s="1"/>
      <c r="E55" s="261" t="s">
        <v>259</v>
      </c>
      <c r="F55" s="261"/>
      <c r="G55" s="261"/>
      <c r="H55" s="39"/>
      <c r="I55" s="261" t="s">
        <v>259</v>
      </c>
      <c r="J55" s="261"/>
      <c r="K55" s="261"/>
    </row>
    <row r="56" spans="1:11" s="68" customFormat="1" ht="15">
      <c r="A56" s="18"/>
      <c r="B56" s="18"/>
      <c r="C56" s="36"/>
      <c r="D56" s="1"/>
      <c r="E56" s="262" t="s">
        <v>258</v>
      </c>
      <c r="F56" s="263"/>
      <c r="G56" s="263"/>
      <c r="H56" s="39"/>
      <c r="I56" s="262" t="s">
        <v>258</v>
      </c>
      <c r="J56" s="263"/>
      <c r="K56" s="263"/>
    </row>
    <row r="57" spans="1:11" s="68" customFormat="1" ht="15">
      <c r="A57" s="18"/>
      <c r="B57" s="18"/>
      <c r="C57" s="34"/>
      <c r="D57" s="1"/>
      <c r="E57" s="54" t="s">
        <v>320</v>
      </c>
      <c r="F57" s="39"/>
      <c r="G57" s="54" t="s">
        <v>252</v>
      </c>
      <c r="H57" s="39"/>
      <c r="I57" s="54" t="s">
        <v>320</v>
      </c>
      <c r="J57" s="39"/>
      <c r="K57" s="54" t="s">
        <v>252</v>
      </c>
    </row>
    <row r="58" spans="1:11" s="68" customFormat="1" ht="18" customHeight="1">
      <c r="A58" s="264" t="s">
        <v>130</v>
      </c>
      <c r="B58" s="264"/>
      <c r="C58" s="264"/>
      <c r="D58" s="264"/>
      <c r="E58" s="264"/>
      <c r="F58" s="34"/>
      <c r="G58" s="34"/>
      <c r="H58" s="34"/>
      <c r="I58" s="34"/>
      <c r="J58" s="34"/>
      <c r="K58" s="34"/>
    </row>
    <row r="59" spans="1:11" s="68" customFormat="1" ht="18" customHeight="1">
      <c r="A59" s="226" t="s">
        <v>131</v>
      </c>
      <c r="C59" s="226"/>
      <c r="D59" s="226"/>
      <c r="E59" s="226"/>
      <c r="F59" s="34"/>
      <c r="G59" s="226"/>
      <c r="H59" s="34"/>
      <c r="I59" s="34"/>
      <c r="J59" s="34"/>
      <c r="K59" s="34"/>
    </row>
    <row r="60" spans="1:11" s="24" customFormat="1" ht="18" customHeight="1">
      <c r="A60" s="66" t="s">
        <v>5</v>
      </c>
      <c r="B60" s="66"/>
      <c r="C60" s="34"/>
      <c r="D60" s="32"/>
      <c r="E60" s="160">
        <v>3408156</v>
      </c>
      <c r="F60" s="70"/>
      <c r="G60" s="160">
        <v>1812215</v>
      </c>
      <c r="H60" s="70"/>
      <c r="I60" s="111">
        <v>230107</v>
      </c>
      <c r="J60" s="70"/>
      <c r="K60" s="111">
        <v>452934</v>
      </c>
    </row>
    <row r="61" spans="1:11" s="24" customFormat="1" ht="18" customHeight="1">
      <c r="A61" s="23" t="s">
        <v>285</v>
      </c>
      <c r="B61" s="66"/>
      <c r="C61" s="34"/>
      <c r="D61" s="32"/>
      <c r="E61" s="160">
        <v>-21495</v>
      </c>
      <c r="F61" s="70"/>
      <c r="G61" s="160">
        <v>-25522</v>
      </c>
      <c r="H61" s="70"/>
      <c r="I61" s="111">
        <v>16451</v>
      </c>
      <c r="J61" s="70"/>
      <c r="K61" s="111">
        <v>-7245</v>
      </c>
    </row>
    <row r="62" spans="1:11" s="24" customFormat="1" ht="18" customHeight="1">
      <c r="A62" s="66" t="s">
        <v>36</v>
      </c>
      <c r="B62" s="66"/>
      <c r="C62" s="34"/>
      <c r="D62" s="32"/>
      <c r="E62" s="161">
        <v>-2821542</v>
      </c>
      <c r="F62" s="70"/>
      <c r="G62" s="161">
        <v>-2323022</v>
      </c>
      <c r="H62" s="70"/>
      <c r="I62" s="162">
        <v>-18551</v>
      </c>
      <c r="J62" s="70"/>
      <c r="K62" s="162">
        <v>-16293</v>
      </c>
    </row>
    <row r="63" spans="1:11" s="24" customFormat="1" ht="18" customHeight="1">
      <c r="A63" s="18" t="s">
        <v>341</v>
      </c>
      <c r="B63" s="18"/>
      <c r="C63" s="34"/>
      <c r="D63" s="32"/>
      <c r="E63" s="46">
        <f>E39+E42+E43+E44+E45+E46+E47+E60+E61+E62</f>
        <v>15446404</v>
      </c>
      <c r="F63" s="13"/>
      <c r="G63" s="46">
        <f>G39+G42+G43+G44+G45+G46+G47+G60+G61+G62</f>
        <v>-480122</v>
      </c>
      <c r="H63" s="70"/>
      <c r="I63" s="46">
        <f>I39+I42+I43+I44+I45+I46+I47+I60+I61+I62</f>
        <v>805404</v>
      </c>
      <c r="J63" s="13"/>
      <c r="K63" s="46">
        <f>K39+K42+K43+K44+K45+K46+K47+K60+K61+K62</f>
        <v>977340</v>
      </c>
    </row>
    <row r="64" spans="1:10" s="24" customFormat="1" ht="7.5" customHeight="1">
      <c r="A64" s="18"/>
      <c r="B64" s="18"/>
      <c r="C64" s="34"/>
      <c r="H64" s="70"/>
      <c r="J64" s="70"/>
    </row>
    <row r="65" spans="1:11" s="24" customFormat="1" ht="18" customHeight="1">
      <c r="A65" s="40" t="s">
        <v>80</v>
      </c>
      <c r="B65" s="40"/>
      <c r="C65" s="34"/>
      <c r="D65" s="32"/>
      <c r="E65" s="28"/>
      <c r="F65" s="28"/>
      <c r="G65" s="28"/>
      <c r="H65" s="70"/>
      <c r="I65" s="28"/>
      <c r="J65" s="70"/>
      <c r="K65" s="28"/>
    </row>
    <row r="66" spans="1:11" s="24" customFormat="1" ht="18" customHeight="1">
      <c r="A66" s="66" t="s">
        <v>54</v>
      </c>
      <c r="B66" s="66"/>
      <c r="C66" s="34"/>
      <c r="D66" s="32"/>
      <c r="E66" s="70">
        <v>487795</v>
      </c>
      <c r="F66" s="70"/>
      <c r="G66" s="70">
        <v>360109</v>
      </c>
      <c r="H66" s="70"/>
      <c r="I66" s="70">
        <v>1857166</v>
      </c>
      <c r="J66" s="70"/>
      <c r="K66" s="70">
        <v>2426892</v>
      </c>
    </row>
    <row r="67" spans="1:11" s="24" customFormat="1" ht="18" customHeight="1">
      <c r="A67" s="66" t="s">
        <v>96</v>
      </c>
      <c r="B67" s="66"/>
      <c r="C67" s="34"/>
      <c r="D67" s="32"/>
      <c r="E67" s="70">
        <v>4020861</v>
      </c>
      <c r="F67" s="70"/>
      <c r="G67" s="70">
        <v>3595191</v>
      </c>
      <c r="H67" s="70"/>
      <c r="I67" s="70">
        <v>2570128</v>
      </c>
      <c r="J67" s="70"/>
      <c r="K67" s="70">
        <v>5763371</v>
      </c>
    </row>
    <row r="68" spans="1:11" s="24" customFormat="1" ht="18" customHeight="1">
      <c r="A68" s="66" t="s">
        <v>344</v>
      </c>
      <c r="B68" s="66"/>
      <c r="C68" s="34"/>
      <c r="D68" s="32"/>
      <c r="E68" s="70"/>
      <c r="F68" s="70"/>
      <c r="G68" s="70"/>
      <c r="H68" s="70"/>
      <c r="I68" s="70"/>
      <c r="J68" s="70"/>
      <c r="K68" s="70"/>
    </row>
    <row r="69" spans="1:11" s="24" customFormat="1" ht="18" customHeight="1">
      <c r="A69" s="66" t="s">
        <v>343</v>
      </c>
      <c r="B69" s="66"/>
      <c r="C69" s="34"/>
      <c r="D69" s="32"/>
      <c r="E69" s="216">
        <v>0</v>
      </c>
      <c r="F69" s="216"/>
      <c r="G69" s="216">
        <v>0</v>
      </c>
      <c r="H69" s="70"/>
      <c r="I69" s="70">
        <v>15846000</v>
      </c>
      <c r="J69" s="70"/>
      <c r="K69" s="70">
        <v>-4130000</v>
      </c>
    </row>
    <row r="70" spans="1:11" s="24" customFormat="1" ht="18" customHeight="1">
      <c r="A70" s="66" t="s">
        <v>342</v>
      </c>
      <c r="B70" s="66"/>
      <c r="C70" s="34"/>
      <c r="D70" s="32"/>
      <c r="E70" s="216"/>
      <c r="F70" s="216"/>
      <c r="G70" s="216"/>
      <c r="H70" s="70"/>
      <c r="I70" s="70"/>
      <c r="J70" s="70"/>
      <c r="K70" s="70"/>
    </row>
    <row r="71" spans="1:11" s="24" customFormat="1" ht="18" customHeight="1">
      <c r="A71" s="66" t="s">
        <v>345</v>
      </c>
      <c r="B71" s="66"/>
      <c r="C71" s="34"/>
      <c r="D71" s="32"/>
      <c r="E71" s="216">
        <v>-13288</v>
      </c>
      <c r="F71" s="216"/>
      <c r="G71" s="216">
        <v>334410</v>
      </c>
      <c r="H71" s="70"/>
      <c r="I71" s="216">
        <v>0</v>
      </c>
      <c r="J71" s="70"/>
      <c r="K71" s="216">
        <v>0</v>
      </c>
    </row>
    <row r="72" spans="1:11" s="24" customFormat="1" ht="18" customHeight="1">
      <c r="A72" s="66" t="s">
        <v>346</v>
      </c>
      <c r="B72" s="66"/>
      <c r="C72" s="34"/>
      <c r="D72" s="32">
        <v>411906</v>
      </c>
      <c r="E72" s="216">
        <v>-991551</v>
      </c>
      <c r="F72" s="216"/>
      <c r="G72" s="216">
        <v>-172939</v>
      </c>
      <c r="H72" s="70"/>
      <c r="I72" s="216">
        <v>0</v>
      </c>
      <c r="J72" s="70"/>
      <c r="K72" s="216">
        <v>0</v>
      </c>
    </row>
    <row r="73" spans="1:11" s="24" customFormat="1" ht="18" customHeight="1">
      <c r="A73" s="66" t="s">
        <v>381</v>
      </c>
      <c r="B73" s="66"/>
      <c r="C73" s="34"/>
      <c r="D73" s="32"/>
      <c r="E73" s="216">
        <v>-1718248</v>
      </c>
      <c r="F73" s="216"/>
      <c r="G73" s="216">
        <v>-10982188</v>
      </c>
      <c r="H73" s="70"/>
      <c r="I73" s="216">
        <v>-9764019</v>
      </c>
      <c r="J73" s="70"/>
      <c r="K73" s="216">
        <v>-4673644</v>
      </c>
    </row>
    <row r="74" spans="1:11" s="24" customFormat="1" ht="18" customHeight="1">
      <c r="A74" s="66" t="s">
        <v>197</v>
      </c>
      <c r="B74" s="66"/>
      <c r="C74" s="34"/>
      <c r="D74" s="32"/>
      <c r="E74" s="216">
        <v>7870709</v>
      </c>
      <c r="F74" s="216"/>
      <c r="G74" s="216">
        <v>5039990</v>
      </c>
      <c r="H74" s="70"/>
      <c r="I74" s="216">
        <v>0</v>
      </c>
      <c r="J74" s="70"/>
      <c r="K74" s="216">
        <v>0</v>
      </c>
    </row>
    <row r="75" spans="1:11" s="24" customFormat="1" ht="18" customHeight="1">
      <c r="A75" s="66" t="s">
        <v>374</v>
      </c>
      <c r="B75" s="66"/>
      <c r="C75" s="34"/>
      <c r="D75" s="32"/>
      <c r="E75" s="216">
        <v>0</v>
      </c>
      <c r="F75" s="216"/>
      <c r="G75" s="216">
        <v>-113112</v>
      </c>
      <c r="H75" s="70"/>
      <c r="I75" s="216">
        <v>0</v>
      </c>
      <c r="J75" s="70"/>
      <c r="K75" s="216">
        <v>0</v>
      </c>
    </row>
    <row r="76" spans="1:11" s="24" customFormat="1" ht="18" customHeight="1">
      <c r="A76" s="66" t="s">
        <v>347</v>
      </c>
      <c r="B76" s="66"/>
      <c r="C76" s="34"/>
      <c r="D76" s="32"/>
      <c r="E76" s="216"/>
      <c r="F76" s="216"/>
      <c r="G76" s="216"/>
      <c r="H76" s="70"/>
      <c r="I76" s="216"/>
      <c r="J76" s="70"/>
      <c r="K76" s="216"/>
    </row>
    <row r="77" spans="1:11" s="24" customFormat="1" ht="18" customHeight="1">
      <c r="A77" s="66" t="s">
        <v>343</v>
      </c>
      <c r="B77" s="66"/>
      <c r="C77" s="34"/>
      <c r="D77" s="32"/>
      <c r="E77" s="216">
        <v>0</v>
      </c>
      <c r="F77" s="216"/>
      <c r="G77" s="216">
        <v>0</v>
      </c>
      <c r="H77" s="70"/>
      <c r="I77" s="70">
        <v>-5046716</v>
      </c>
      <c r="J77" s="70"/>
      <c r="K77" s="70">
        <v>6060000</v>
      </c>
    </row>
    <row r="78" spans="1:11" s="24" customFormat="1" ht="18" customHeight="1">
      <c r="A78" s="66" t="s">
        <v>347</v>
      </c>
      <c r="B78" s="66"/>
      <c r="C78" s="34"/>
      <c r="D78" s="32"/>
      <c r="E78" s="216"/>
      <c r="F78" s="216"/>
      <c r="G78" s="216"/>
      <c r="H78" s="70"/>
      <c r="I78" s="70"/>
      <c r="J78" s="70"/>
      <c r="K78" s="70"/>
    </row>
    <row r="79" spans="1:11" s="24" customFormat="1" ht="18" customHeight="1">
      <c r="A79" s="66" t="s">
        <v>373</v>
      </c>
      <c r="B79" s="66"/>
      <c r="C79" s="34"/>
      <c r="D79" s="32"/>
      <c r="E79" s="216">
        <v>6150</v>
      </c>
      <c r="F79" s="216"/>
      <c r="G79" s="216">
        <v>-1350</v>
      </c>
      <c r="H79" s="70"/>
      <c r="I79" s="216">
        <v>0</v>
      </c>
      <c r="J79" s="70"/>
      <c r="K79" s="216">
        <v>0</v>
      </c>
    </row>
    <row r="80" spans="1:10" s="24" customFormat="1" ht="18" customHeight="1">
      <c r="A80" s="66" t="s">
        <v>348</v>
      </c>
      <c r="B80" s="66"/>
      <c r="C80" s="34"/>
      <c r="D80" s="32"/>
      <c r="E80" s="70"/>
      <c r="F80" s="70"/>
      <c r="G80" s="70"/>
      <c r="H80" s="70"/>
      <c r="J80" s="70"/>
    </row>
    <row r="81" spans="1:11" ht="18" customHeight="1">
      <c r="A81" s="23" t="s">
        <v>215</v>
      </c>
      <c r="B81" s="66"/>
      <c r="C81" s="34"/>
      <c r="D81" s="32"/>
      <c r="E81" s="70">
        <v>-10220843</v>
      </c>
      <c r="F81" s="70"/>
      <c r="G81" s="70">
        <v>-13674016</v>
      </c>
      <c r="H81" s="70"/>
      <c r="I81" s="70">
        <v>-325253</v>
      </c>
      <c r="J81" s="70"/>
      <c r="K81" s="70">
        <v>-826219</v>
      </c>
    </row>
    <row r="82" spans="1:10" ht="18" customHeight="1">
      <c r="A82" s="66" t="s">
        <v>214</v>
      </c>
      <c r="B82" s="66"/>
      <c r="C82" s="34"/>
      <c r="D82" s="32"/>
      <c r="E82" s="70"/>
      <c r="F82" s="70"/>
      <c r="G82" s="70"/>
      <c r="H82" s="70"/>
      <c r="J82" s="70"/>
    </row>
    <row r="83" spans="1:11" ht="18" customHeight="1">
      <c r="A83" s="66" t="s">
        <v>368</v>
      </c>
      <c r="B83" s="66"/>
      <c r="C83" s="34"/>
      <c r="D83" s="32"/>
      <c r="E83" s="70">
        <v>814295</v>
      </c>
      <c r="F83" s="70"/>
      <c r="G83" s="70">
        <v>730693</v>
      </c>
      <c r="H83" s="70"/>
      <c r="I83" s="70">
        <v>44082</v>
      </c>
      <c r="J83" s="70"/>
      <c r="K83" s="70">
        <v>18170</v>
      </c>
    </row>
    <row r="84" spans="1:11" s="68" customFormat="1" ht="18" customHeight="1">
      <c r="A84" s="66" t="s">
        <v>349</v>
      </c>
      <c r="B84" s="66"/>
      <c r="C84" s="34"/>
      <c r="D84" s="32"/>
      <c r="E84" s="70">
        <v>-34491</v>
      </c>
      <c r="F84" s="70"/>
      <c r="G84" s="70">
        <v>-37189</v>
      </c>
      <c r="H84" s="70"/>
      <c r="I84" s="70">
        <v>-488</v>
      </c>
      <c r="J84" s="70"/>
      <c r="K84" s="70">
        <v>-219</v>
      </c>
    </row>
    <row r="85" spans="1:11" s="68" customFormat="1" ht="18" customHeight="1">
      <c r="A85" s="66" t="s">
        <v>350</v>
      </c>
      <c r="B85" s="66"/>
      <c r="C85" s="34"/>
      <c r="D85" s="32"/>
      <c r="E85" s="70">
        <v>411</v>
      </c>
      <c r="F85" s="70"/>
      <c r="G85" s="70">
        <v>2565</v>
      </c>
      <c r="H85" s="70"/>
      <c r="I85" s="163">
        <v>5</v>
      </c>
      <c r="J85" s="216"/>
      <c r="K85" s="163">
        <v>77</v>
      </c>
    </row>
    <row r="86" spans="1:11" s="68" customFormat="1" ht="18" customHeight="1">
      <c r="A86" s="66" t="s">
        <v>351</v>
      </c>
      <c r="B86" s="66"/>
      <c r="C86" s="34"/>
      <c r="D86" s="32"/>
      <c r="E86" s="70">
        <v>-231122</v>
      </c>
      <c r="F86" s="70"/>
      <c r="G86" s="70">
        <v>-18775</v>
      </c>
      <c r="H86" s="70"/>
      <c r="I86" s="216">
        <v>0</v>
      </c>
      <c r="J86" s="216"/>
      <c r="K86" s="216">
        <v>0</v>
      </c>
    </row>
    <row r="87" spans="1:11" s="68" customFormat="1" ht="18" customHeight="1">
      <c r="A87" s="66" t="s">
        <v>382</v>
      </c>
      <c r="B87" s="66"/>
      <c r="C87" s="34"/>
      <c r="D87" s="32"/>
      <c r="E87" s="65">
        <v>8058</v>
      </c>
      <c r="F87" s="70"/>
      <c r="G87" s="65">
        <v>0</v>
      </c>
      <c r="H87" s="70"/>
      <c r="I87" s="224">
        <v>0</v>
      </c>
      <c r="J87" s="216"/>
      <c r="K87" s="224">
        <v>0</v>
      </c>
    </row>
    <row r="88" spans="1:11" s="24" customFormat="1" ht="18" customHeight="1">
      <c r="A88" s="18" t="s">
        <v>352</v>
      </c>
      <c r="B88" s="18"/>
      <c r="C88" s="34"/>
      <c r="D88" s="32"/>
      <c r="E88" s="46">
        <f>SUM(E66:E81)+SUM(E83:E87)</f>
        <v>-1264</v>
      </c>
      <c r="F88" s="13"/>
      <c r="G88" s="46">
        <f>SUM(G66:G81)+SUM(G83:G87)</f>
        <v>-14936611</v>
      </c>
      <c r="H88" s="70"/>
      <c r="I88" s="46">
        <f>SUM(I66:I81)+SUM(I83:I87)</f>
        <v>5180905</v>
      </c>
      <c r="J88" s="13"/>
      <c r="K88" s="46">
        <f>SUM(K66:K81)+SUM(K83:K87)</f>
        <v>4638428</v>
      </c>
    </row>
    <row r="89" spans="1:11" s="24" customFormat="1" ht="9.75" customHeight="1">
      <c r="A89" s="18"/>
      <c r="B89" s="18"/>
      <c r="C89" s="34"/>
      <c r="D89" s="32"/>
      <c r="E89" s="13"/>
      <c r="F89" s="13"/>
      <c r="G89" s="13"/>
      <c r="H89" s="70"/>
      <c r="I89" s="13"/>
      <c r="J89" s="13"/>
      <c r="K89" s="13"/>
    </row>
    <row r="90" s="24" customFormat="1" ht="18" customHeight="1">
      <c r="A90" s="40" t="s">
        <v>21</v>
      </c>
    </row>
    <row r="91" spans="1:10" s="24" customFormat="1" ht="18" customHeight="1">
      <c r="A91" s="23" t="s">
        <v>310</v>
      </c>
      <c r="B91" s="66"/>
      <c r="C91" s="34"/>
      <c r="D91" s="32"/>
      <c r="F91" s="70"/>
      <c r="H91" s="70"/>
      <c r="J91" s="70"/>
    </row>
    <row r="92" spans="1:11" s="68" customFormat="1" ht="18" customHeight="1">
      <c r="A92" s="66" t="s">
        <v>55</v>
      </c>
      <c r="B92" s="66"/>
      <c r="C92" s="34"/>
      <c r="D92" s="32"/>
      <c r="E92" s="70">
        <v>6178995</v>
      </c>
      <c r="F92" s="70"/>
      <c r="G92" s="70">
        <v>2057043</v>
      </c>
      <c r="H92" s="70"/>
      <c r="I92" s="216">
        <v>0</v>
      </c>
      <c r="J92" s="216"/>
      <c r="K92" s="216">
        <v>0</v>
      </c>
    </row>
    <row r="93" spans="1:11" s="68" customFormat="1" ht="18" customHeight="1">
      <c r="A93" s="66" t="s">
        <v>309</v>
      </c>
      <c r="B93" s="66"/>
      <c r="C93" s="34"/>
      <c r="D93" s="32"/>
      <c r="E93" s="70">
        <v>-4078784</v>
      </c>
      <c r="F93" s="70"/>
      <c r="G93" s="70">
        <v>-729500</v>
      </c>
      <c r="H93" s="70"/>
      <c r="I93" s="163">
        <v>-1506079</v>
      </c>
      <c r="J93" s="216"/>
      <c r="K93" s="163">
        <v>-4696541</v>
      </c>
    </row>
    <row r="94" spans="1:11" s="68" customFormat="1" ht="18" customHeight="1">
      <c r="A94" s="66" t="s">
        <v>369</v>
      </c>
      <c r="B94" s="66"/>
      <c r="C94" s="34"/>
      <c r="D94" s="32"/>
      <c r="E94" s="70"/>
      <c r="F94" s="70"/>
      <c r="G94" s="70"/>
      <c r="H94" s="70"/>
      <c r="I94" s="164"/>
      <c r="J94" s="216"/>
      <c r="K94" s="164"/>
    </row>
    <row r="95" spans="1:11" s="68" customFormat="1" ht="18" customHeight="1">
      <c r="A95" s="66" t="s">
        <v>353</v>
      </c>
      <c r="B95" s="66"/>
      <c r="C95" s="34"/>
      <c r="D95" s="32"/>
      <c r="E95" s="70">
        <v>-12455</v>
      </c>
      <c r="F95" s="70"/>
      <c r="G95" s="70">
        <v>141527</v>
      </c>
      <c r="H95" s="70"/>
      <c r="I95" s="216">
        <v>0</v>
      </c>
      <c r="J95" s="216"/>
      <c r="K95" s="216">
        <v>0</v>
      </c>
    </row>
    <row r="96" ht="18" customHeight="1"/>
    <row r="97" spans="1:11" s="24" customFormat="1" ht="18.75">
      <c r="A97" s="35" t="s">
        <v>27</v>
      </c>
      <c r="B97" s="35"/>
      <c r="C97" s="34"/>
      <c r="D97" s="32"/>
      <c r="E97" s="70"/>
      <c r="F97" s="70"/>
      <c r="G97" s="70"/>
      <c r="H97" s="70"/>
      <c r="I97" s="70"/>
      <c r="J97" s="70"/>
      <c r="K97" s="70"/>
    </row>
    <row r="98" spans="1:11" s="24" customFormat="1" ht="18.75">
      <c r="A98" s="35" t="s">
        <v>28</v>
      </c>
      <c r="B98" s="35"/>
      <c r="C98" s="34"/>
      <c r="D98" s="32"/>
      <c r="E98" s="70"/>
      <c r="F98" s="70"/>
      <c r="G98" s="70"/>
      <c r="H98" s="70"/>
      <c r="I98" s="70"/>
      <c r="J98" s="70"/>
      <c r="K98" s="70"/>
    </row>
    <row r="99" spans="1:11" s="24" customFormat="1" ht="15.75">
      <c r="A99" s="225" t="s">
        <v>186</v>
      </c>
      <c r="B99" s="225"/>
      <c r="C99" s="34"/>
      <c r="D99" s="1"/>
      <c r="E99" s="1"/>
      <c r="F99" s="1"/>
      <c r="G99" s="1"/>
      <c r="H99" s="1"/>
      <c r="I99" s="1"/>
      <c r="J99" s="1"/>
      <c r="K99" s="1"/>
    </row>
    <row r="100" spans="1:11" s="24" customFormat="1" ht="15">
      <c r="A100" s="18"/>
      <c r="B100" s="18"/>
      <c r="C100" s="34"/>
      <c r="D100" s="1"/>
      <c r="E100" s="1"/>
      <c r="F100" s="1"/>
      <c r="G100" s="1"/>
      <c r="H100" s="1"/>
      <c r="I100" s="72"/>
      <c r="J100" s="147"/>
      <c r="K100" s="71" t="s">
        <v>103</v>
      </c>
    </row>
    <row r="101" spans="1:11" s="24" customFormat="1" ht="15">
      <c r="A101" s="18"/>
      <c r="B101" s="18"/>
      <c r="C101" s="34"/>
      <c r="D101" s="1"/>
      <c r="E101" s="258" t="s">
        <v>0</v>
      </c>
      <c r="F101" s="258"/>
      <c r="G101" s="258"/>
      <c r="H101" s="38"/>
      <c r="I101" s="258" t="s">
        <v>39</v>
      </c>
      <c r="J101" s="258"/>
      <c r="K101" s="258"/>
    </row>
    <row r="102" spans="1:11" s="68" customFormat="1" ht="15">
      <c r="A102" s="18"/>
      <c r="B102" s="18"/>
      <c r="C102" s="34"/>
      <c r="D102" s="1"/>
      <c r="E102" s="256" t="s">
        <v>7</v>
      </c>
      <c r="F102" s="256"/>
      <c r="G102" s="256"/>
      <c r="H102" s="38"/>
      <c r="I102" s="256" t="s">
        <v>7</v>
      </c>
      <c r="J102" s="256"/>
      <c r="K102" s="256"/>
    </row>
    <row r="103" spans="1:11" s="68" customFormat="1" ht="15">
      <c r="A103" s="18"/>
      <c r="B103" s="18"/>
      <c r="C103" s="34"/>
      <c r="D103" s="1"/>
      <c r="E103" s="261" t="s">
        <v>259</v>
      </c>
      <c r="F103" s="261"/>
      <c r="G103" s="261"/>
      <c r="H103" s="39"/>
      <c r="I103" s="261" t="s">
        <v>259</v>
      </c>
      <c r="J103" s="261"/>
      <c r="K103" s="261"/>
    </row>
    <row r="104" spans="1:11" s="68" customFormat="1" ht="15">
      <c r="A104" s="18"/>
      <c r="B104" s="18"/>
      <c r="C104" s="36"/>
      <c r="D104" s="1"/>
      <c r="E104" s="262" t="s">
        <v>258</v>
      </c>
      <c r="F104" s="263"/>
      <c r="G104" s="263"/>
      <c r="H104" s="39"/>
      <c r="I104" s="262" t="s">
        <v>258</v>
      </c>
      <c r="J104" s="263"/>
      <c r="K104" s="263"/>
    </row>
    <row r="105" spans="1:11" s="68" customFormat="1" ht="15">
      <c r="A105" s="18"/>
      <c r="B105" s="18"/>
      <c r="C105" s="34" t="s">
        <v>40</v>
      </c>
      <c r="D105" s="1"/>
      <c r="E105" s="54" t="s">
        <v>320</v>
      </c>
      <c r="F105" s="39"/>
      <c r="G105" s="54" t="s">
        <v>252</v>
      </c>
      <c r="H105" s="39"/>
      <c r="I105" s="54" t="s">
        <v>320</v>
      </c>
      <c r="J105" s="39"/>
      <c r="K105" s="54" t="s">
        <v>252</v>
      </c>
    </row>
    <row r="106" s="24" customFormat="1" ht="18" customHeight="1">
      <c r="A106" s="40" t="s">
        <v>21</v>
      </c>
    </row>
    <row r="107" s="24" customFormat="1" ht="18" customHeight="1">
      <c r="A107" s="40" t="s">
        <v>131</v>
      </c>
    </row>
    <row r="108" spans="1:11" s="24" customFormat="1" ht="18" customHeight="1">
      <c r="A108" s="66" t="s">
        <v>207</v>
      </c>
      <c r="B108" s="66"/>
      <c r="C108" s="34"/>
      <c r="D108" s="32"/>
      <c r="E108" s="70"/>
      <c r="F108" s="70"/>
      <c r="G108" s="70"/>
      <c r="H108" s="70"/>
      <c r="I108" s="164"/>
      <c r="J108" s="216"/>
      <c r="K108" s="164"/>
    </row>
    <row r="109" spans="1:11" s="24" customFormat="1" ht="18" customHeight="1">
      <c r="A109" s="66" t="s">
        <v>208</v>
      </c>
      <c r="B109" s="66"/>
      <c r="C109" s="34"/>
      <c r="D109" s="32"/>
      <c r="E109" s="70">
        <v>-36388</v>
      </c>
      <c r="F109" s="70"/>
      <c r="G109" s="70">
        <v>-11675</v>
      </c>
      <c r="H109" s="70"/>
      <c r="I109" s="70">
        <v>0</v>
      </c>
      <c r="J109" s="216"/>
      <c r="K109" s="216">
        <v>0</v>
      </c>
    </row>
    <row r="110" spans="1:11" s="24" customFormat="1" ht="18" customHeight="1">
      <c r="A110" s="66" t="s">
        <v>86</v>
      </c>
      <c r="B110" s="66"/>
      <c r="C110" s="34"/>
      <c r="D110" s="32"/>
      <c r="E110" s="70"/>
      <c r="F110" s="70"/>
      <c r="G110" s="70"/>
      <c r="H110" s="70"/>
      <c r="I110" s="70"/>
      <c r="J110" s="216"/>
      <c r="K110" s="164"/>
    </row>
    <row r="111" spans="1:11" s="24" customFormat="1" ht="18" customHeight="1">
      <c r="A111" s="66" t="s">
        <v>55</v>
      </c>
      <c r="B111" s="66"/>
      <c r="C111" s="34"/>
      <c r="D111" s="32"/>
      <c r="E111" s="70">
        <v>6305738</v>
      </c>
      <c r="F111" s="70"/>
      <c r="G111" s="70">
        <v>21657827</v>
      </c>
      <c r="H111" s="70"/>
      <c r="I111" s="70">
        <v>0</v>
      </c>
      <c r="J111" s="216"/>
      <c r="K111" s="163">
        <v>1890000</v>
      </c>
    </row>
    <row r="112" spans="1:11" s="68" customFormat="1" ht="18" customHeight="1">
      <c r="A112" s="66" t="s">
        <v>87</v>
      </c>
      <c r="B112" s="66"/>
      <c r="C112" s="34"/>
      <c r="D112" s="32"/>
      <c r="E112" s="70"/>
      <c r="F112" s="70"/>
      <c r="G112" s="70"/>
      <c r="H112" s="70"/>
      <c r="I112" s="70"/>
      <c r="J112" s="216"/>
      <c r="K112" s="164"/>
    </row>
    <row r="113" spans="1:11" s="68" customFormat="1" ht="18" customHeight="1">
      <c r="A113" s="66" t="s">
        <v>88</v>
      </c>
      <c r="B113" s="66"/>
      <c r="C113" s="34"/>
      <c r="D113" s="32"/>
      <c r="E113" s="70">
        <v>-10297835</v>
      </c>
      <c r="F113" s="70"/>
      <c r="G113" s="70">
        <v>-13083774</v>
      </c>
      <c r="H113" s="70"/>
      <c r="I113" s="70">
        <v>0</v>
      </c>
      <c r="J113" s="216"/>
      <c r="K113" s="216">
        <v>0</v>
      </c>
    </row>
    <row r="114" spans="1:11" s="68" customFormat="1" ht="18" customHeight="1">
      <c r="A114" s="66" t="s">
        <v>100</v>
      </c>
      <c r="B114" s="66"/>
      <c r="C114" s="47">
        <v>11</v>
      </c>
      <c r="D114" s="32"/>
      <c r="E114" s="70">
        <v>17000000</v>
      </c>
      <c r="F114" s="70"/>
      <c r="G114" s="70">
        <v>27000000</v>
      </c>
      <c r="H114" s="70"/>
      <c r="I114" s="70">
        <v>0</v>
      </c>
      <c r="J114" s="216"/>
      <c r="K114" s="70">
        <v>12000000</v>
      </c>
    </row>
    <row r="115" spans="1:11" s="68" customFormat="1" ht="18" customHeight="1">
      <c r="A115" s="66" t="s">
        <v>286</v>
      </c>
      <c r="B115" s="66"/>
      <c r="C115" s="34"/>
      <c r="D115" s="32"/>
      <c r="E115" s="70">
        <v>0</v>
      </c>
      <c r="F115" s="70"/>
      <c r="G115" s="70">
        <v>-6000000</v>
      </c>
      <c r="H115" s="70"/>
      <c r="I115" s="70">
        <v>0</v>
      </c>
      <c r="J115" s="216"/>
      <c r="K115" s="70">
        <v>-6000000</v>
      </c>
    </row>
    <row r="116" spans="1:11" s="68" customFormat="1" ht="18" customHeight="1">
      <c r="A116" s="23" t="s">
        <v>255</v>
      </c>
      <c r="B116" s="66"/>
      <c r="C116" s="34"/>
      <c r="D116" s="32"/>
      <c r="E116" s="70">
        <v>-16805</v>
      </c>
      <c r="F116" s="70"/>
      <c r="G116" s="70">
        <v>-127711</v>
      </c>
      <c r="H116" s="70"/>
      <c r="I116" s="216">
        <v>-17671</v>
      </c>
      <c r="J116" s="70"/>
      <c r="K116" s="216">
        <v>-4487</v>
      </c>
    </row>
    <row r="117" spans="1:11" s="24" customFormat="1" ht="18" customHeight="1">
      <c r="A117" s="66" t="s">
        <v>79</v>
      </c>
      <c r="B117" s="66"/>
      <c r="C117" s="34"/>
      <c r="D117" s="32"/>
      <c r="E117" s="70">
        <v>-6982372</v>
      </c>
      <c r="F117" s="70"/>
      <c r="G117" s="70">
        <v>-5678422</v>
      </c>
      <c r="H117" s="70"/>
      <c r="I117" s="216">
        <v>-2498730</v>
      </c>
      <c r="J117" s="70"/>
      <c r="K117" s="216">
        <v>-2036966</v>
      </c>
    </row>
    <row r="118" spans="1:10" s="24" customFormat="1" ht="18" customHeight="1">
      <c r="A118" s="23" t="s">
        <v>287</v>
      </c>
      <c r="B118" s="66"/>
      <c r="C118" s="34"/>
      <c r="D118" s="32"/>
      <c r="E118" s="216"/>
      <c r="F118" s="70"/>
      <c r="G118" s="216"/>
      <c r="H118" s="70"/>
      <c r="J118" s="70"/>
    </row>
    <row r="119" spans="1:11" s="24" customFormat="1" ht="18" customHeight="1">
      <c r="A119" s="23" t="s">
        <v>188</v>
      </c>
      <c r="B119" s="66"/>
      <c r="C119" s="34"/>
      <c r="D119" s="32"/>
      <c r="E119" s="70">
        <v>-1887819</v>
      </c>
      <c r="F119" s="70"/>
      <c r="G119" s="70">
        <v>-1115135</v>
      </c>
      <c r="H119" s="70"/>
      <c r="I119" s="216">
        <v>0</v>
      </c>
      <c r="J119" s="216"/>
      <c r="K119" s="216">
        <v>0</v>
      </c>
    </row>
    <row r="120" spans="1:10" s="24" customFormat="1" ht="18" customHeight="1">
      <c r="A120" s="23" t="s">
        <v>359</v>
      </c>
      <c r="B120" s="66"/>
      <c r="C120" s="34"/>
      <c r="D120" s="32"/>
      <c r="E120" s="216"/>
      <c r="F120" s="70"/>
      <c r="G120" s="216"/>
      <c r="H120" s="70"/>
      <c r="J120" s="70"/>
    </row>
    <row r="121" spans="1:10" s="24" customFormat="1" ht="18" customHeight="1">
      <c r="A121" s="23" t="s">
        <v>224</v>
      </c>
      <c r="B121" s="66"/>
      <c r="C121" s="34"/>
      <c r="D121" s="32"/>
      <c r="E121" s="70"/>
      <c r="G121" s="70"/>
      <c r="H121" s="70"/>
      <c r="J121" s="70"/>
    </row>
    <row r="122" spans="1:11" s="24" customFormat="1" ht="18" customHeight="1">
      <c r="A122" s="23" t="s">
        <v>288</v>
      </c>
      <c r="B122" s="66"/>
      <c r="C122" s="34"/>
      <c r="D122" s="32"/>
      <c r="E122" s="70">
        <v>-2455929</v>
      </c>
      <c r="F122" s="70"/>
      <c r="G122" s="70">
        <v>-2046578</v>
      </c>
      <c r="H122" s="70"/>
      <c r="I122" s="216">
        <v>-2583268</v>
      </c>
      <c r="J122" s="70"/>
      <c r="K122" s="216">
        <v>-2152734</v>
      </c>
    </row>
    <row r="123" spans="1:11" s="24" customFormat="1" ht="18" customHeight="1">
      <c r="A123" s="23" t="s">
        <v>225</v>
      </c>
      <c r="B123" s="66"/>
      <c r="C123" s="34"/>
      <c r="D123" s="32"/>
      <c r="E123" s="70">
        <v>269332</v>
      </c>
      <c r="F123" s="70"/>
      <c r="G123" s="70">
        <v>52806</v>
      </c>
      <c r="H123" s="70"/>
      <c r="I123" s="216">
        <v>0</v>
      </c>
      <c r="J123" s="70"/>
      <c r="K123" s="216">
        <v>0</v>
      </c>
    </row>
    <row r="124" spans="1:11" s="24" customFormat="1" ht="18" customHeight="1">
      <c r="A124" s="23" t="s">
        <v>360</v>
      </c>
      <c r="B124" s="66"/>
      <c r="C124" s="34"/>
      <c r="D124" s="32"/>
      <c r="E124" s="70"/>
      <c r="F124" s="70"/>
      <c r="G124" s="70"/>
      <c r="H124" s="70"/>
      <c r="I124" s="216"/>
      <c r="J124" s="70"/>
      <c r="K124" s="216"/>
    </row>
    <row r="125" spans="1:11" s="24" customFormat="1" ht="18" customHeight="1">
      <c r="A125" s="230" t="s">
        <v>361</v>
      </c>
      <c r="B125" s="66"/>
      <c r="C125" s="34">
        <v>1</v>
      </c>
      <c r="D125" s="32"/>
      <c r="E125" s="65">
        <v>-813603</v>
      </c>
      <c r="F125" s="70"/>
      <c r="G125" s="65">
        <v>-910833</v>
      </c>
      <c r="H125" s="70"/>
      <c r="I125" s="224">
        <v>0</v>
      </c>
      <c r="J125" s="70"/>
      <c r="K125" s="224">
        <v>0</v>
      </c>
    </row>
    <row r="126" spans="1:11" s="68" customFormat="1" ht="18" customHeight="1">
      <c r="A126" s="3" t="s">
        <v>362</v>
      </c>
      <c r="C126" s="24"/>
      <c r="D126" s="24"/>
      <c r="E126" s="165">
        <f>SUM(E106:E125)+SUM(E92:E95)</f>
        <v>3172075</v>
      </c>
      <c r="F126" s="70"/>
      <c r="G126" s="165">
        <f>SUM(G106:G125)+SUM(G92:G95)</f>
        <v>21205575</v>
      </c>
      <c r="H126" s="13"/>
      <c r="I126" s="165">
        <f>SUM(I106:I125)+SUM(I92:I95)</f>
        <v>-6605748</v>
      </c>
      <c r="J126" s="70"/>
      <c r="K126" s="165">
        <f>SUM(K106:K125)+SUM(K92:K95)</f>
        <v>-1000728</v>
      </c>
    </row>
    <row r="127" spans="1:11" s="24" customFormat="1" ht="18" customHeight="1">
      <c r="A127" s="66"/>
      <c r="B127" s="66"/>
      <c r="C127" s="34"/>
      <c r="D127" s="32"/>
      <c r="E127" s="70"/>
      <c r="F127" s="70"/>
      <c r="G127" s="70"/>
      <c r="H127" s="70"/>
      <c r="I127" s="70"/>
      <c r="J127" s="70"/>
      <c r="K127" s="70"/>
    </row>
    <row r="128" spans="1:11" s="24" customFormat="1" ht="18" customHeight="1">
      <c r="A128" s="66" t="s">
        <v>305</v>
      </c>
      <c r="B128" s="18"/>
      <c r="C128" s="34"/>
      <c r="D128" s="41"/>
      <c r="E128" s="6"/>
      <c r="F128" s="6"/>
      <c r="G128" s="6"/>
      <c r="H128" s="6"/>
      <c r="I128" s="6"/>
      <c r="J128" s="6"/>
      <c r="K128" s="6"/>
    </row>
    <row r="129" spans="1:11" s="24" customFormat="1" ht="18" customHeight="1">
      <c r="A129" s="66" t="s">
        <v>307</v>
      </c>
      <c r="B129" s="18"/>
      <c r="C129" s="34"/>
      <c r="D129" s="41"/>
      <c r="E129" s="6"/>
      <c r="F129" s="6"/>
      <c r="G129" s="6"/>
      <c r="H129" s="6"/>
      <c r="I129" s="6"/>
      <c r="J129" s="6"/>
      <c r="K129" s="6"/>
    </row>
    <row r="130" spans="1:11" s="24" customFormat="1" ht="18" customHeight="1">
      <c r="A130" s="66" t="s">
        <v>306</v>
      </c>
      <c r="B130" s="2"/>
      <c r="C130" s="34"/>
      <c r="D130" s="41"/>
      <c r="E130" s="6">
        <v>18617214</v>
      </c>
      <c r="F130" s="6"/>
      <c r="G130" s="6">
        <v>5788842</v>
      </c>
      <c r="H130" s="6"/>
      <c r="I130" s="6">
        <v>-619439</v>
      </c>
      <c r="J130" s="6"/>
      <c r="K130" s="6">
        <v>4615040</v>
      </c>
    </row>
    <row r="131" spans="1:11" s="24" customFormat="1" ht="18" customHeight="1">
      <c r="A131" s="66" t="s">
        <v>216</v>
      </c>
      <c r="B131" s="2"/>
      <c r="C131" s="34"/>
      <c r="D131" s="41"/>
      <c r="E131" s="6"/>
      <c r="F131" s="6"/>
      <c r="G131" s="6"/>
      <c r="H131" s="6"/>
      <c r="I131" s="6"/>
      <c r="J131" s="6"/>
      <c r="K131" s="6"/>
    </row>
    <row r="132" spans="1:11" s="24" customFormat="1" ht="18" customHeight="1">
      <c r="A132" s="66" t="s">
        <v>217</v>
      </c>
      <c r="B132" s="2"/>
      <c r="C132" s="34"/>
      <c r="D132" s="41"/>
      <c r="E132" s="11">
        <v>-724805</v>
      </c>
      <c r="F132" s="6"/>
      <c r="G132" s="11">
        <v>-231868</v>
      </c>
      <c r="H132" s="6"/>
      <c r="I132" s="231">
        <v>-572</v>
      </c>
      <c r="J132" s="6"/>
      <c r="K132" s="231">
        <v>1077</v>
      </c>
    </row>
    <row r="133" spans="1:11" s="24" customFormat="1" ht="18" customHeight="1">
      <c r="A133" s="18" t="s">
        <v>305</v>
      </c>
      <c r="B133" s="2"/>
      <c r="C133" s="34"/>
      <c r="D133" s="41"/>
      <c r="E133" s="6"/>
      <c r="F133" s="6"/>
      <c r="G133" s="6"/>
      <c r="H133" s="6"/>
      <c r="I133" s="17"/>
      <c r="J133" s="6"/>
      <c r="K133" s="17"/>
    </row>
    <row r="134" spans="1:11" s="24" customFormat="1" ht="21" customHeight="1">
      <c r="A134" s="115" t="s">
        <v>308</v>
      </c>
      <c r="B134" s="115"/>
      <c r="C134" s="118"/>
      <c r="D134" s="118">
        <f aca="true" t="shared" si="0" ref="D134:I134">SUM(D130,D132)</f>
        <v>0</v>
      </c>
      <c r="E134" s="13">
        <f t="shared" si="0"/>
        <v>17892409</v>
      </c>
      <c r="F134" s="118"/>
      <c r="G134" s="13">
        <f>SUM(G130,G132)</f>
        <v>5556974</v>
      </c>
      <c r="H134" s="118"/>
      <c r="I134" s="118">
        <f t="shared" si="0"/>
        <v>-620011</v>
      </c>
      <c r="J134" s="118"/>
      <c r="K134" s="118">
        <f>SUM(K130,K132)</f>
        <v>4616117</v>
      </c>
    </row>
    <row r="135" spans="1:11" s="24" customFormat="1" ht="21.75" customHeight="1">
      <c r="A135" s="119" t="s">
        <v>363</v>
      </c>
      <c r="B135" s="2"/>
      <c r="C135" s="34"/>
      <c r="D135" s="41"/>
      <c r="E135" s="11">
        <v>30043466</v>
      </c>
      <c r="F135" s="6"/>
      <c r="G135" s="11">
        <v>21922487</v>
      </c>
      <c r="H135" s="6"/>
      <c r="I135" s="231">
        <v>4403393</v>
      </c>
      <c r="J135" s="6"/>
      <c r="K135" s="231">
        <v>3605279</v>
      </c>
    </row>
    <row r="136" spans="1:11" s="24" customFormat="1" ht="19.5" customHeight="1" thickBot="1">
      <c r="A136" s="117" t="s">
        <v>364</v>
      </c>
      <c r="B136" s="18"/>
      <c r="C136" s="49"/>
      <c r="D136" s="10"/>
      <c r="E136" s="14">
        <f>SUM(E134,E135)</f>
        <v>47935875</v>
      </c>
      <c r="F136" s="13"/>
      <c r="G136" s="14">
        <f>SUM(G134,G135)</f>
        <v>27479461</v>
      </c>
      <c r="H136" s="13"/>
      <c r="I136" s="14">
        <f>SUM(I134,I135)</f>
        <v>3783382</v>
      </c>
      <c r="J136" s="13"/>
      <c r="K136" s="14">
        <f>SUM(K134,K135)</f>
        <v>8221396</v>
      </c>
    </row>
    <row r="137" spans="1:11" s="24" customFormat="1" ht="19.5" customHeight="1" thickTop="1">
      <c r="A137" s="66"/>
      <c r="B137" s="66"/>
      <c r="C137" s="34"/>
      <c r="D137" s="32"/>
      <c r="E137" s="70"/>
      <c r="F137" s="70"/>
      <c r="G137" s="70"/>
      <c r="H137" s="70"/>
      <c r="I137" s="70"/>
      <c r="J137" s="70"/>
      <c r="K137" s="70"/>
    </row>
    <row r="138" spans="1:11" s="24" customFormat="1" ht="18.75">
      <c r="A138" s="35" t="s">
        <v>27</v>
      </c>
      <c r="B138" s="35"/>
      <c r="C138" s="34"/>
      <c r="D138" s="32"/>
      <c r="E138" s="70"/>
      <c r="F138" s="70"/>
      <c r="G138" s="70"/>
      <c r="H138" s="70"/>
      <c r="I138" s="70"/>
      <c r="J138" s="70"/>
      <c r="K138" s="70"/>
    </row>
    <row r="139" spans="1:11" s="24" customFormat="1" ht="18.75">
      <c r="A139" s="35" t="s">
        <v>28</v>
      </c>
      <c r="B139" s="35"/>
      <c r="C139" s="34"/>
      <c r="D139" s="32"/>
      <c r="E139" s="70"/>
      <c r="F139" s="70"/>
      <c r="G139" s="70"/>
      <c r="H139" s="70"/>
      <c r="I139" s="70"/>
      <c r="J139" s="70"/>
      <c r="K139" s="70"/>
    </row>
    <row r="140" spans="1:11" s="24" customFormat="1" ht="15.75">
      <c r="A140" s="225" t="s">
        <v>186</v>
      </c>
      <c r="B140" s="225"/>
      <c r="C140" s="34"/>
      <c r="D140" s="1"/>
      <c r="E140" s="1"/>
      <c r="F140" s="1"/>
      <c r="G140" s="1"/>
      <c r="H140" s="1"/>
      <c r="I140" s="1"/>
      <c r="J140" s="1"/>
      <c r="K140" s="1"/>
    </row>
    <row r="141" spans="1:11" s="24" customFormat="1" ht="15">
      <c r="A141" s="18"/>
      <c r="B141" s="18"/>
      <c r="C141" s="34"/>
      <c r="D141" s="1"/>
      <c r="E141" s="1"/>
      <c r="F141" s="1"/>
      <c r="G141" s="1"/>
      <c r="H141" s="1"/>
      <c r="I141" s="72"/>
      <c r="J141" s="147"/>
      <c r="K141" s="71" t="s">
        <v>103</v>
      </c>
    </row>
    <row r="142" spans="1:11" s="24" customFormat="1" ht="15">
      <c r="A142" s="18"/>
      <c r="B142" s="18"/>
      <c r="C142" s="34"/>
      <c r="D142" s="1"/>
      <c r="E142" s="258" t="s">
        <v>0</v>
      </c>
      <c r="F142" s="258"/>
      <c r="G142" s="258"/>
      <c r="H142" s="38"/>
      <c r="I142" s="258" t="s">
        <v>39</v>
      </c>
      <c r="J142" s="258"/>
      <c r="K142" s="258"/>
    </row>
    <row r="143" spans="1:11" s="68" customFormat="1" ht="15">
      <c r="A143" s="18"/>
      <c r="B143" s="18"/>
      <c r="C143" s="34"/>
      <c r="D143" s="1"/>
      <c r="E143" s="256" t="s">
        <v>7</v>
      </c>
      <c r="F143" s="256"/>
      <c r="G143" s="256"/>
      <c r="H143" s="38"/>
      <c r="I143" s="256" t="s">
        <v>7</v>
      </c>
      <c r="J143" s="256"/>
      <c r="K143" s="256"/>
    </row>
    <row r="144" spans="1:11" s="68" customFormat="1" ht="15">
      <c r="A144" s="18"/>
      <c r="B144" s="18"/>
      <c r="C144" s="34"/>
      <c r="D144" s="1"/>
      <c r="E144" s="261" t="s">
        <v>259</v>
      </c>
      <c r="F144" s="261"/>
      <c r="G144" s="261"/>
      <c r="H144" s="39"/>
      <c r="I144" s="261" t="s">
        <v>259</v>
      </c>
      <c r="J144" s="261"/>
      <c r="K144" s="261"/>
    </row>
    <row r="145" spans="1:11" s="68" customFormat="1" ht="15">
      <c r="A145" s="18"/>
      <c r="B145" s="18"/>
      <c r="C145" s="36"/>
      <c r="D145" s="1"/>
      <c r="E145" s="262" t="s">
        <v>258</v>
      </c>
      <c r="F145" s="263"/>
      <c r="G145" s="263"/>
      <c r="H145" s="39"/>
      <c r="I145" s="262" t="s">
        <v>258</v>
      </c>
      <c r="J145" s="263"/>
      <c r="K145" s="263"/>
    </row>
    <row r="146" spans="1:11" s="68" customFormat="1" ht="15">
      <c r="A146" s="18"/>
      <c r="B146" s="18"/>
      <c r="C146" s="34"/>
      <c r="D146" s="1"/>
      <c r="E146" s="54" t="s">
        <v>320</v>
      </c>
      <c r="F146" s="39"/>
      <c r="G146" s="54" t="s">
        <v>252</v>
      </c>
      <c r="H146" s="39"/>
      <c r="I146" s="54" t="s">
        <v>320</v>
      </c>
      <c r="J146" s="39"/>
      <c r="K146" s="54" t="s">
        <v>252</v>
      </c>
    </row>
    <row r="147" spans="1:11" s="24" customFormat="1" ht="18" customHeight="1">
      <c r="A147" s="40" t="s">
        <v>304</v>
      </c>
      <c r="B147" s="40"/>
      <c r="C147" s="34"/>
      <c r="D147" s="32"/>
      <c r="E147" s="28"/>
      <c r="F147" s="28"/>
      <c r="G147" s="28"/>
      <c r="H147" s="28"/>
      <c r="I147" s="28"/>
      <c r="J147" s="28"/>
      <c r="K147" s="28"/>
    </row>
    <row r="148" spans="1:11" s="24" customFormat="1" ht="18" customHeight="1">
      <c r="A148" s="40" t="s">
        <v>303</v>
      </c>
      <c r="B148" s="40"/>
      <c r="C148" s="34"/>
      <c r="D148" s="32"/>
      <c r="E148" s="28"/>
      <c r="F148" s="28"/>
      <c r="G148" s="28"/>
      <c r="H148" s="28"/>
      <c r="I148" s="28"/>
      <c r="J148" s="28"/>
      <c r="K148" s="28"/>
    </row>
    <row r="149" spans="1:11" s="24" customFormat="1" ht="18" customHeight="1">
      <c r="A149" s="232" t="s">
        <v>158</v>
      </c>
      <c r="B149" s="3" t="s">
        <v>1</v>
      </c>
      <c r="C149" s="34"/>
      <c r="D149" s="32"/>
      <c r="E149" s="28"/>
      <c r="F149" s="28"/>
      <c r="G149" s="28"/>
      <c r="H149" s="28"/>
      <c r="I149" s="28"/>
      <c r="J149" s="28"/>
      <c r="K149" s="28"/>
    </row>
    <row r="150" spans="2:11" s="24" customFormat="1" ht="18" customHeight="1">
      <c r="B150" s="233" t="s">
        <v>159</v>
      </c>
      <c r="C150" s="34"/>
      <c r="D150" s="32"/>
      <c r="E150" s="70"/>
      <c r="F150" s="70"/>
      <c r="G150" s="70"/>
      <c r="H150" s="70"/>
      <c r="I150" s="70"/>
      <c r="J150" s="70"/>
      <c r="K150" s="70"/>
    </row>
    <row r="151" spans="2:11" s="24" customFormat="1" ht="18" customHeight="1">
      <c r="B151" s="66" t="s">
        <v>1</v>
      </c>
      <c r="C151" s="34"/>
      <c r="D151" s="32"/>
      <c r="E151" s="166">
        <v>49683227</v>
      </c>
      <c r="F151" s="70"/>
      <c r="G151" s="166">
        <v>28912069</v>
      </c>
      <c r="H151" s="70"/>
      <c r="I151" s="166">
        <v>3786152</v>
      </c>
      <c r="J151" s="70"/>
      <c r="K151" s="166">
        <v>8225595</v>
      </c>
    </row>
    <row r="152" spans="2:11" s="24" customFormat="1" ht="18" customHeight="1">
      <c r="B152" s="66" t="s">
        <v>227</v>
      </c>
      <c r="C152" s="34"/>
      <c r="D152" s="32"/>
      <c r="E152" s="166">
        <v>-1747352</v>
      </c>
      <c r="F152" s="70"/>
      <c r="G152" s="166">
        <v>-1432608</v>
      </c>
      <c r="H152" s="70"/>
      <c r="I152" s="167">
        <v>-2770</v>
      </c>
      <c r="J152" s="70"/>
      <c r="K152" s="167">
        <v>-4199</v>
      </c>
    </row>
    <row r="153" spans="1:11" s="24" customFormat="1" ht="18" customHeight="1" thickBot="1">
      <c r="A153" s="117"/>
      <c r="B153" s="18" t="s">
        <v>160</v>
      </c>
      <c r="C153" s="49"/>
      <c r="D153" s="10"/>
      <c r="E153" s="14">
        <f>SUM(E151:E152)</f>
        <v>47935875</v>
      </c>
      <c r="F153" s="13"/>
      <c r="G153" s="14">
        <f>SUM(G151:G152)</f>
        <v>27479461</v>
      </c>
      <c r="H153" s="13"/>
      <c r="I153" s="14">
        <f>SUM(I151:I152)</f>
        <v>3783382</v>
      </c>
      <c r="J153" s="13"/>
      <c r="K153" s="14">
        <f>SUM(K151:K152)</f>
        <v>8221396</v>
      </c>
    </row>
    <row r="154" spans="4:10" s="68" customFormat="1" ht="9.75" customHeight="1" thickTop="1">
      <c r="D154" s="234"/>
      <c r="F154" s="234"/>
      <c r="H154" s="234"/>
      <c r="J154" s="234"/>
    </row>
    <row r="155" spans="1:11" ht="18" customHeight="1">
      <c r="A155" s="232" t="s">
        <v>161</v>
      </c>
      <c r="B155" s="232" t="s">
        <v>385</v>
      </c>
      <c r="D155" s="24"/>
      <c r="E155" s="24"/>
      <c r="F155" s="24"/>
      <c r="G155" s="24"/>
      <c r="H155" s="24"/>
      <c r="I155" s="24"/>
      <c r="J155" s="24"/>
      <c r="K155" s="24"/>
    </row>
    <row r="156" spans="1:11" ht="9" customHeight="1">
      <c r="A156" s="232"/>
      <c r="B156" s="232"/>
      <c r="D156" s="24"/>
      <c r="E156" s="24"/>
      <c r="F156" s="24"/>
      <c r="G156" s="24"/>
      <c r="H156" s="24"/>
      <c r="I156" s="24"/>
      <c r="J156" s="24"/>
      <c r="K156" s="24"/>
    </row>
    <row r="157" spans="2:9" s="24" customFormat="1" ht="18" customHeight="1">
      <c r="B157" s="235" t="s">
        <v>375</v>
      </c>
      <c r="C157" s="235"/>
      <c r="D157" s="235"/>
      <c r="E157" s="235"/>
      <c r="F157" s="235"/>
      <c r="G157" s="235"/>
      <c r="H157" s="235"/>
      <c r="I157" s="235"/>
    </row>
    <row r="158" spans="2:11" s="24" customFormat="1" ht="18" customHeight="1">
      <c r="B158" s="24" t="s">
        <v>376</v>
      </c>
      <c r="C158" s="34"/>
      <c r="D158" s="32"/>
      <c r="E158" s="70"/>
      <c r="F158" s="70"/>
      <c r="G158" s="70"/>
      <c r="H158" s="70"/>
      <c r="I158" s="70"/>
      <c r="J158" s="70"/>
      <c r="K158" s="70"/>
    </row>
  </sheetData>
  <sheetProtection/>
  <mergeCells count="34">
    <mergeCell ref="E145:G145"/>
    <mergeCell ref="I145:K145"/>
    <mergeCell ref="E142:G142"/>
    <mergeCell ref="I142:K142"/>
    <mergeCell ref="E143:G143"/>
    <mergeCell ref="I143:K143"/>
    <mergeCell ref="E144:G144"/>
    <mergeCell ref="I144:K144"/>
    <mergeCell ref="E102:G102"/>
    <mergeCell ref="I102:K102"/>
    <mergeCell ref="E103:G103"/>
    <mergeCell ref="I103:K103"/>
    <mergeCell ref="E104:G104"/>
    <mergeCell ref="I104:K104"/>
    <mergeCell ref="E55:G55"/>
    <mergeCell ref="I55:K55"/>
    <mergeCell ref="E56:G56"/>
    <mergeCell ref="I56:K56"/>
    <mergeCell ref="A58:E58"/>
    <mergeCell ref="E101:G101"/>
    <mergeCell ref="I101:K101"/>
    <mergeCell ref="E8:G8"/>
    <mergeCell ref="I8:K8"/>
    <mergeCell ref="A10:D10"/>
    <mergeCell ref="E53:G53"/>
    <mergeCell ref="I53:K53"/>
    <mergeCell ref="E54:G54"/>
    <mergeCell ref="I54:K54"/>
    <mergeCell ref="E5:G5"/>
    <mergeCell ref="I5:K5"/>
    <mergeCell ref="E6:G6"/>
    <mergeCell ref="I6:K6"/>
    <mergeCell ref="E7:G7"/>
    <mergeCell ref="I7:K7"/>
  </mergeCells>
  <printOptions/>
  <pageMargins left="0.7" right="0.5" top="0.48" bottom="0.5" header="0.5" footer="0.5"/>
  <pageSetup firstPageNumber="14" useFirstPageNumber="1" fitToHeight="3" horizontalDpi="600" verticalDpi="600" orientation="portrait" paperSize="9" scale="83" r:id="rId1"/>
  <headerFooter>
    <oddFooter>&amp;LThe accompanying condensed notes are an integral part of these interim financial statements.
&amp;C&amp;P</oddFooter>
  </headerFooter>
  <rowBreaks count="3" manualBreakCount="3">
    <brk id="48" max="10" man="1"/>
    <brk id="96" max="10" man="1"/>
    <brk id="13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SheetLayoutView="85" zoomScalePageLayoutView="70" workbookViewId="0" topLeftCell="A19">
      <selection activeCell="I23" sqref="I23"/>
    </sheetView>
  </sheetViews>
  <sheetFormatPr defaultColWidth="9.140625" defaultRowHeight="20.25" customHeight="1"/>
  <cols>
    <col min="1" max="1" width="3.28125" style="55" customWidth="1"/>
    <col min="2" max="2" width="29.8515625" style="55" customWidth="1"/>
    <col min="3" max="3" width="4.140625" style="47" customWidth="1"/>
    <col min="4" max="4" width="1.28515625" style="36" customWidth="1"/>
    <col min="5" max="5" width="13.57421875" style="36" customWidth="1"/>
    <col min="6" max="6" width="1.28515625" style="36" customWidth="1"/>
    <col min="7" max="7" width="13.57421875" style="36" customWidth="1"/>
    <col min="8" max="8" width="1.28515625" style="45" customWidth="1"/>
    <col min="9" max="9" width="13.140625" style="36" customWidth="1"/>
    <col min="10" max="10" width="1.28515625" style="45" customWidth="1"/>
    <col min="11" max="11" width="13.140625" style="36" customWidth="1"/>
    <col min="12" max="16384" width="9.140625" style="36" customWidth="1"/>
  </cols>
  <sheetData>
    <row r="1" spans="1:11" ht="20.25" customHeight="1">
      <c r="A1" s="35" t="s">
        <v>27</v>
      </c>
      <c r="B1" s="35"/>
      <c r="C1" s="35"/>
      <c r="D1" s="35"/>
      <c r="E1" s="35"/>
      <c r="F1" s="35"/>
      <c r="G1" s="35"/>
      <c r="H1" s="1"/>
      <c r="I1" s="1"/>
      <c r="J1" s="1"/>
      <c r="K1" s="1"/>
    </row>
    <row r="2" spans="1:11" ht="20.25" customHeight="1">
      <c r="A2" s="35" t="s">
        <v>28</v>
      </c>
      <c r="B2" s="35"/>
      <c r="C2" s="35"/>
      <c r="D2" s="35"/>
      <c r="E2" s="35"/>
      <c r="F2" s="35"/>
      <c r="G2" s="35"/>
      <c r="H2" s="1"/>
      <c r="I2" s="1"/>
      <c r="J2" s="1"/>
      <c r="K2" s="1"/>
    </row>
    <row r="3" spans="1:11" ht="20.25" customHeight="1">
      <c r="A3" s="37" t="s">
        <v>149</v>
      </c>
      <c r="B3" s="37"/>
      <c r="C3" s="52"/>
      <c r="D3" s="53"/>
      <c r="E3" s="53"/>
      <c r="F3" s="53"/>
      <c r="G3" s="53"/>
      <c r="H3" s="1"/>
      <c r="I3" s="1"/>
      <c r="J3" s="1"/>
      <c r="K3" s="1"/>
    </row>
    <row r="4" spans="1:11" ht="20.25" customHeight="1">
      <c r="A4" s="2"/>
      <c r="B4" s="2"/>
      <c r="C4" s="34"/>
      <c r="D4" s="1"/>
      <c r="E4" s="1"/>
      <c r="F4" s="1"/>
      <c r="G4" s="1"/>
      <c r="H4" s="1"/>
      <c r="I4" s="1"/>
      <c r="J4" s="1"/>
      <c r="K4" s="21" t="s">
        <v>103</v>
      </c>
    </row>
    <row r="5" spans="1:11" ht="20.25" customHeight="1">
      <c r="A5" s="18"/>
      <c r="B5" s="18"/>
      <c r="C5" s="34"/>
      <c r="D5" s="1"/>
      <c r="E5" s="258" t="s">
        <v>0</v>
      </c>
      <c r="F5" s="258"/>
      <c r="G5" s="258"/>
      <c r="H5" s="38"/>
      <c r="I5" s="258" t="s">
        <v>39</v>
      </c>
      <c r="J5" s="258"/>
      <c r="K5" s="258"/>
    </row>
    <row r="6" spans="1:11" ht="20.25" customHeight="1">
      <c r="A6" s="18"/>
      <c r="B6" s="18"/>
      <c r="C6" s="34"/>
      <c r="D6" s="1"/>
      <c r="E6" s="256" t="s">
        <v>7</v>
      </c>
      <c r="F6" s="256"/>
      <c r="G6" s="256"/>
      <c r="H6" s="38"/>
      <c r="I6" s="256" t="s">
        <v>7</v>
      </c>
      <c r="J6" s="256"/>
      <c r="K6" s="256"/>
    </row>
    <row r="7" spans="1:11" ht="20.25" customHeight="1">
      <c r="A7" s="18"/>
      <c r="B7" s="18"/>
      <c r="C7" s="34"/>
      <c r="D7" s="1"/>
      <c r="E7" s="265" t="s">
        <v>151</v>
      </c>
      <c r="F7" s="265"/>
      <c r="G7" s="265"/>
      <c r="H7" s="39"/>
      <c r="I7" s="265" t="s">
        <v>151</v>
      </c>
      <c r="J7" s="265"/>
      <c r="K7" s="265"/>
    </row>
    <row r="8" spans="1:11" ht="20.25" customHeight="1">
      <c r="A8" s="36"/>
      <c r="B8" s="36"/>
      <c r="C8" s="36"/>
      <c r="D8" s="1"/>
      <c r="E8" s="266" t="s">
        <v>102</v>
      </c>
      <c r="F8" s="266"/>
      <c r="G8" s="266"/>
      <c r="H8" s="39"/>
      <c r="I8" s="266" t="s">
        <v>102</v>
      </c>
      <c r="J8" s="266"/>
      <c r="K8" s="266"/>
    </row>
    <row r="9" spans="1:11" ht="20.25" customHeight="1">
      <c r="A9" s="18"/>
      <c r="B9" s="18"/>
      <c r="C9" s="34" t="s">
        <v>40</v>
      </c>
      <c r="D9" s="1"/>
      <c r="E9" s="54" t="s">
        <v>181</v>
      </c>
      <c r="F9" s="39"/>
      <c r="G9" s="54" t="s">
        <v>165</v>
      </c>
      <c r="H9" s="39"/>
      <c r="I9" s="54" t="s">
        <v>181</v>
      </c>
      <c r="J9" s="39"/>
      <c r="K9" s="54" t="s">
        <v>165</v>
      </c>
    </row>
    <row r="10" spans="1:11" ht="20.25" customHeight="1">
      <c r="A10" s="40" t="s">
        <v>123</v>
      </c>
      <c r="B10" s="40"/>
      <c r="C10" s="34"/>
      <c r="D10" s="41"/>
      <c r="E10" s="4"/>
      <c r="F10" s="4"/>
      <c r="G10" s="4"/>
      <c r="H10" s="4"/>
      <c r="I10" s="4"/>
      <c r="J10" s="4"/>
      <c r="K10" s="4"/>
    </row>
    <row r="11" spans="1:11" ht="20.25" customHeight="1">
      <c r="A11" s="2" t="s">
        <v>50</v>
      </c>
      <c r="B11" s="2"/>
      <c r="C11" s="34">
        <v>3</v>
      </c>
      <c r="D11" s="41"/>
      <c r="E11" s="6">
        <v>105512574</v>
      </c>
      <c r="F11" s="6"/>
      <c r="G11" s="6">
        <v>96224274</v>
      </c>
      <c r="H11" s="6"/>
      <c r="I11" s="6">
        <v>6539585</v>
      </c>
      <c r="J11" s="6"/>
      <c r="K11" s="6">
        <v>5161254</v>
      </c>
    </row>
    <row r="12" spans="1:11" ht="20.25" customHeight="1">
      <c r="A12" s="2" t="s">
        <v>25</v>
      </c>
      <c r="B12" s="2"/>
      <c r="C12" s="34"/>
      <c r="D12" s="41"/>
      <c r="E12" s="6">
        <v>133391</v>
      </c>
      <c r="F12" s="6"/>
      <c r="G12" s="6">
        <v>154711</v>
      </c>
      <c r="H12" s="6"/>
      <c r="I12" s="6">
        <v>1020677</v>
      </c>
      <c r="J12" s="6"/>
      <c r="K12" s="6">
        <v>729182</v>
      </c>
    </row>
    <row r="13" spans="1:11" ht="20.25" customHeight="1">
      <c r="A13" s="23" t="s">
        <v>132</v>
      </c>
      <c r="B13" s="2"/>
      <c r="C13" s="34">
        <v>6</v>
      </c>
      <c r="D13" s="41"/>
      <c r="E13" s="17" t="s">
        <v>95</v>
      </c>
      <c r="F13" s="6"/>
      <c r="G13" s="17" t="s">
        <v>95</v>
      </c>
      <c r="H13" s="6"/>
      <c r="I13" s="6">
        <v>2025000</v>
      </c>
      <c r="J13" s="6"/>
      <c r="K13" s="6">
        <v>2925000</v>
      </c>
    </row>
    <row r="14" spans="1:11" ht="20.25" customHeight="1">
      <c r="A14" s="23" t="s">
        <v>184</v>
      </c>
      <c r="B14" s="2"/>
      <c r="C14" s="34"/>
      <c r="D14" s="41"/>
      <c r="E14" s="17">
        <v>67415</v>
      </c>
      <c r="F14" s="6"/>
      <c r="G14" s="17" t="s">
        <v>95</v>
      </c>
      <c r="H14" s="6"/>
      <c r="I14" s="6">
        <v>104289</v>
      </c>
      <c r="J14" s="6"/>
      <c r="K14" s="17" t="s">
        <v>95</v>
      </c>
    </row>
    <row r="15" spans="1:11" ht="20.25" customHeight="1">
      <c r="A15" s="23" t="s">
        <v>126</v>
      </c>
      <c r="B15" s="2"/>
      <c r="C15" s="34" t="s">
        <v>173</v>
      </c>
      <c r="D15" s="41"/>
      <c r="E15" s="12">
        <v>903210</v>
      </c>
      <c r="F15" s="6"/>
      <c r="G15" s="12">
        <v>2504963</v>
      </c>
      <c r="H15" s="6"/>
      <c r="I15" s="17">
        <v>0</v>
      </c>
      <c r="J15" s="6"/>
      <c r="K15" s="17" t="s">
        <v>95</v>
      </c>
    </row>
    <row r="16" spans="1:11" ht="20.25" customHeight="1">
      <c r="A16" s="2" t="s">
        <v>37</v>
      </c>
      <c r="B16" s="2"/>
      <c r="C16" s="34"/>
      <c r="D16" s="41"/>
      <c r="E16" s="6">
        <v>492722</v>
      </c>
      <c r="F16" s="6"/>
      <c r="G16" s="6">
        <v>1197825</v>
      </c>
      <c r="H16" s="6"/>
      <c r="I16" s="6">
        <v>10992</v>
      </c>
      <c r="J16" s="6"/>
      <c r="K16" s="6">
        <v>9677</v>
      </c>
    </row>
    <row r="17" spans="1:11" ht="20.25" customHeight="1">
      <c r="A17" s="18" t="s">
        <v>122</v>
      </c>
      <c r="B17" s="18"/>
      <c r="C17" s="34"/>
      <c r="D17" s="41"/>
      <c r="E17" s="43">
        <f>SUM(E11:E16)</f>
        <v>107109312</v>
      </c>
      <c r="F17" s="8"/>
      <c r="G17" s="43">
        <f>SUM(G11:G16)</f>
        <v>100081773</v>
      </c>
      <c r="H17" s="8"/>
      <c r="I17" s="43">
        <f>SUM(I11:I16)</f>
        <v>9700543</v>
      </c>
      <c r="J17" s="8"/>
      <c r="K17" s="43">
        <f>SUM(K11:K16)</f>
        <v>8825113</v>
      </c>
    </row>
    <row r="18" spans="1:11" ht="12.75" customHeight="1">
      <c r="A18" s="18"/>
      <c r="B18" s="18"/>
      <c r="C18" s="34"/>
      <c r="D18" s="41"/>
      <c r="E18" s="44"/>
      <c r="F18" s="4"/>
      <c r="G18" s="44"/>
      <c r="H18" s="8"/>
      <c r="I18" s="44"/>
      <c r="J18" s="4"/>
      <c r="K18" s="44"/>
    </row>
    <row r="19" spans="1:11" ht="20.25" customHeight="1">
      <c r="A19" s="40" t="s">
        <v>22</v>
      </c>
      <c r="B19" s="40"/>
      <c r="C19" s="34"/>
      <c r="D19" s="41"/>
      <c r="E19" s="44"/>
      <c r="F19" s="4"/>
      <c r="G19" s="44"/>
      <c r="H19" s="8"/>
      <c r="I19" s="44"/>
      <c r="J19" s="4"/>
      <c r="K19" s="44"/>
    </row>
    <row r="20" spans="1:11" ht="20.25" customHeight="1">
      <c r="A20" s="2" t="s">
        <v>58</v>
      </c>
      <c r="B20" s="2"/>
      <c r="C20" s="34"/>
      <c r="D20" s="41"/>
      <c r="E20" s="6">
        <v>88986875</v>
      </c>
      <c r="F20" s="4"/>
      <c r="G20" s="6">
        <v>84068138</v>
      </c>
      <c r="H20" s="6"/>
      <c r="I20" s="6">
        <v>5875007</v>
      </c>
      <c r="J20" s="6"/>
      <c r="K20" s="6">
        <v>5539518</v>
      </c>
    </row>
    <row r="21" spans="1:11" ht="20.25" customHeight="1">
      <c r="A21" s="23" t="s">
        <v>153</v>
      </c>
      <c r="B21" s="2"/>
      <c r="C21" s="34"/>
      <c r="D21" s="41"/>
      <c r="E21" s="6"/>
      <c r="F21" s="4"/>
      <c r="G21" s="6"/>
      <c r="H21" s="6"/>
      <c r="I21" s="6"/>
      <c r="J21" s="6"/>
      <c r="K21" s="6"/>
    </row>
    <row r="22" spans="1:11" ht="20.25" customHeight="1">
      <c r="A22" s="23" t="s">
        <v>141</v>
      </c>
      <c r="C22" s="34"/>
      <c r="D22" s="41"/>
      <c r="E22" s="6">
        <v>-675333</v>
      </c>
      <c r="F22" s="4"/>
      <c r="G22" s="6">
        <v>131608</v>
      </c>
      <c r="H22" s="6"/>
      <c r="I22" s="6">
        <v>0</v>
      </c>
      <c r="J22" s="6"/>
      <c r="K22" s="6">
        <v>0</v>
      </c>
    </row>
    <row r="23" spans="1:11" ht="20.25" customHeight="1">
      <c r="A23" s="2" t="s">
        <v>68</v>
      </c>
      <c r="B23" s="2"/>
      <c r="C23" s="34"/>
      <c r="D23" s="41"/>
      <c r="E23" s="6">
        <v>4530171</v>
      </c>
      <c r="F23" s="4"/>
      <c r="G23" s="6">
        <v>4587749</v>
      </c>
      <c r="H23" s="6"/>
      <c r="I23" s="6">
        <v>236391</v>
      </c>
      <c r="J23" s="6"/>
      <c r="K23" s="6">
        <v>220454</v>
      </c>
    </row>
    <row r="24" spans="1:11" ht="20.25" customHeight="1">
      <c r="A24" s="2" t="s">
        <v>69</v>
      </c>
      <c r="B24" s="2"/>
      <c r="C24" s="34"/>
      <c r="D24" s="41"/>
      <c r="E24" s="6">
        <v>6372348</v>
      </c>
      <c r="F24" s="4"/>
      <c r="G24" s="6">
        <v>5606457</v>
      </c>
      <c r="H24" s="6"/>
      <c r="I24" s="6">
        <v>796503</v>
      </c>
      <c r="J24" s="6"/>
      <c r="K24" s="6">
        <v>801887</v>
      </c>
    </row>
    <row r="25" spans="1:11" ht="20.25" customHeight="1">
      <c r="A25" s="23" t="s">
        <v>154</v>
      </c>
      <c r="B25" s="2"/>
      <c r="C25" s="34"/>
      <c r="D25" s="41"/>
      <c r="E25" s="70">
        <v>0</v>
      </c>
      <c r="F25" s="4"/>
      <c r="G25" s="6">
        <v>193463</v>
      </c>
      <c r="H25" s="6"/>
      <c r="I25" s="6">
        <v>0</v>
      </c>
      <c r="J25" s="6"/>
      <c r="K25" s="6">
        <v>179930</v>
      </c>
    </row>
    <row r="26" spans="1:11" ht="20.25" customHeight="1">
      <c r="A26" s="23" t="s">
        <v>70</v>
      </c>
      <c r="B26" s="2"/>
      <c r="C26" s="34"/>
      <c r="D26" s="41"/>
      <c r="E26" s="70">
        <v>2600172</v>
      </c>
      <c r="F26" s="4"/>
      <c r="G26" s="6">
        <v>2174067</v>
      </c>
      <c r="H26" s="6"/>
      <c r="I26" s="6">
        <v>842772</v>
      </c>
      <c r="J26" s="6"/>
      <c r="K26" s="6">
        <v>781117</v>
      </c>
    </row>
    <row r="27" spans="1:11" ht="20.25" customHeight="1">
      <c r="A27" s="18" t="s">
        <v>24</v>
      </c>
      <c r="B27" s="18"/>
      <c r="C27" s="34"/>
      <c r="D27" s="41"/>
      <c r="E27" s="43">
        <f>SUM(E20:E26)</f>
        <v>101814233</v>
      </c>
      <c r="F27" s="8"/>
      <c r="G27" s="43">
        <f>SUM(G20:G26)</f>
        <v>96761482</v>
      </c>
      <c r="H27" s="8"/>
      <c r="I27" s="43">
        <f>SUM(I20:I26)</f>
        <v>7750673</v>
      </c>
      <c r="J27" s="8"/>
      <c r="K27" s="43">
        <f>SUM(K20:K26)</f>
        <v>7522906</v>
      </c>
    </row>
    <row r="28" spans="1:11" ht="15" customHeight="1">
      <c r="A28" s="18"/>
      <c r="B28" s="18"/>
      <c r="C28" s="34"/>
      <c r="D28" s="41"/>
      <c r="E28" s="56"/>
      <c r="F28" s="8"/>
      <c r="G28" s="56"/>
      <c r="H28" s="13"/>
      <c r="I28" s="56"/>
      <c r="J28" s="13"/>
      <c r="K28" s="56"/>
    </row>
    <row r="29" spans="1:11" ht="15" customHeight="1">
      <c r="A29" s="23" t="s">
        <v>143</v>
      </c>
      <c r="B29" s="18"/>
      <c r="C29" s="34"/>
      <c r="D29" s="41"/>
      <c r="E29" s="13"/>
      <c r="F29" s="8"/>
      <c r="G29" s="13"/>
      <c r="H29" s="13"/>
      <c r="I29" s="13"/>
      <c r="J29" s="13"/>
      <c r="K29" s="13"/>
    </row>
    <row r="30" spans="1:11" ht="20.25" customHeight="1">
      <c r="A30" s="23" t="s">
        <v>171</v>
      </c>
      <c r="B30" s="2"/>
      <c r="C30" s="34" t="s">
        <v>168</v>
      </c>
      <c r="D30" s="41"/>
      <c r="E30" s="11">
        <v>1552664</v>
      </c>
      <c r="F30" s="6"/>
      <c r="G30" s="11">
        <v>1267165</v>
      </c>
      <c r="H30" s="6"/>
      <c r="I30" s="11">
        <v>0</v>
      </c>
      <c r="J30" s="6"/>
      <c r="K30" s="11">
        <v>0</v>
      </c>
    </row>
    <row r="31" spans="1:11" ht="20.25" customHeight="1">
      <c r="A31" s="18" t="s">
        <v>124</v>
      </c>
      <c r="B31" s="18"/>
      <c r="C31" s="34"/>
      <c r="D31" s="41"/>
      <c r="E31" s="6"/>
      <c r="F31" s="6"/>
      <c r="G31" s="6"/>
      <c r="H31" s="6"/>
      <c r="I31" s="20"/>
      <c r="J31" s="4"/>
      <c r="K31" s="20"/>
    </row>
    <row r="32" spans="1:11" s="50" customFormat="1" ht="20.25" customHeight="1">
      <c r="A32" s="18" t="s">
        <v>128</v>
      </c>
      <c r="B32" s="18"/>
      <c r="C32" s="49"/>
      <c r="D32" s="10"/>
      <c r="E32" s="13">
        <f>E17-E27+E30</f>
        <v>6847743</v>
      </c>
      <c r="F32" s="8"/>
      <c r="G32" s="13">
        <f>G17-G27+G30</f>
        <v>4587456</v>
      </c>
      <c r="H32" s="8"/>
      <c r="I32" s="13">
        <f>I17-I27</f>
        <v>1949870</v>
      </c>
      <c r="J32" s="8"/>
      <c r="K32" s="13">
        <f>K17-K27</f>
        <v>1302207</v>
      </c>
    </row>
    <row r="33" spans="1:11" ht="20.25" customHeight="1">
      <c r="A33" s="23" t="s">
        <v>129</v>
      </c>
      <c r="B33" s="2"/>
      <c r="C33" s="34"/>
      <c r="D33" s="41"/>
      <c r="E33" s="6">
        <v>1694802</v>
      </c>
      <c r="F33" s="4"/>
      <c r="G33" s="6">
        <v>611690</v>
      </c>
      <c r="H33" s="8"/>
      <c r="I33" s="6">
        <v>-30457</v>
      </c>
      <c r="J33" s="4"/>
      <c r="K33" s="6">
        <v>-325940</v>
      </c>
    </row>
    <row r="34" spans="1:11" ht="20.25" customHeight="1" thickBot="1">
      <c r="A34" s="18" t="s">
        <v>62</v>
      </c>
      <c r="B34" s="18"/>
      <c r="C34" s="34"/>
      <c r="D34" s="41"/>
      <c r="E34" s="14">
        <f>E32-E33</f>
        <v>5152941</v>
      </c>
      <c r="F34" s="8"/>
      <c r="G34" s="14">
        <f>G32-G33</f>
        <v>3975766</v>
      </c>
      <c r="H34" s="8"/>
      <c r="I34" s="14">
        <f>I32-I33</f>
        <v>1980327</v>
      </c>
      <c r="J34" s="8"/>
      <c r="K34" s="14">
        <f>K32-K33</f>
        <v>1628147</v>
      </c>
    </row>
    <row r="35" spans="1:11" ht="15" customHeight="1" thickTop="1">
      <c r="A35" s="18"/>
      <c r="B35" s="18"/>
      <c r="C35" s="34"/>
      <c r="D35" s="41"/>
      <c r="E35" s="13"/>
      <c r="F35" s="8"/>
      <c r="G35" s="13"/>
      <c r="H35" s="8"/>
      <c r="I35" s="13"/>
      <c r="J35" s="8"/>
      <c r="K35" s="13"/>
    </row>
    <row r="36" spans="1:11" ht="20.25" customHeight="1">
      <c r="A36" s="18" t="s">
        <v>89</v>
      </c>
      <c r="B36" s="2"/>
      <c r="C36" s="34"/>
      <c r="D36" s="57"/>
      <c r="E36" s="58"/>
      <c r="F36" s="59"/>
      <c r="G36" s="58"/>
      <c r="H36" s="59"/>
      <c r="I36" s="60"/>
      <c r="J36" s="59"/>
      <c r="K36" s="60"/>
    </row>
    <row r="37" spans="1:11" ht="20.25" customHeight="1">
      <c r="A37" s="23" t="s">
        <v>63</v>
      </c>
      <c r="B37" s="61"/>
      <c r="C37" s="34"/>
      <c r="D37" s="57"/>
      <c r="E37" s="6">
        <v>3764292</v>
      </c>
      <c r="F37" s="59"/>
      <c r="G37" s="6">
        <v>2956465</v>
      </c>
      <c r="H37" s="59"/>
      <c r="I37" s="6">
        <v>1971058</v>
      </c>
      <c r="J37" s="59"/>
      <c r="K37" s="6">
        <v>1628147</v>
      </c>
    </row>
    <row r="38" spans="1:11" ht="20.25" customHeight="1">
      <c r="A38" s="23" t="s">
        <v>111</v>
      </c>
      <c r="B38" s="61"/>
      <c r="C38" s="34"/>
      <c r="D38" s="57"/>
      <c r="E38" s="6">
        <v>1390527</v>
      </c>
      <c r="F38" s="59"/>
      <c r="G38" s="6">
        <v>1019307</v>
      </c>
      <c r="H38" s="59"/>
      <c r="I38" s="29">
        <v>0</v>
      </c>
      <c r="J38" s="4"/>
      <c r="K38" s="29">
        <v>0</v>
      </c>
    </row>
    <row r="39" spans="1:11" ht="20.25" customHeight="1" thickBot="1">
      <c r="A39" s="18" t="s">
        <v>62</v>
      </c>
      <c r="B39" s="18"/>
      <c r="C39" s="34"/>
      <c r="D39" s="41"/>
      <c r="E39" s="14">
        <f>E37+E38</f>
        <v>5154819</v>
      </c>
      <c r="F39" s="8"/>
      <c r="G39" s="14">
        <f>G37+G38</f>
        <v>3975772</v>
      </c>
      <c r="H39" s="8"/>
      <c r="I39" s="14">
        <f>I37</f>
        <v>1971058</v>
      </c>
      <c r="J39" s="8"/>
      <c r="K39" s="14">
        <f>K37</f>
        <v>1628147</v>
      </c>
    </row>
    <row r="40" spans="1:11" ht="15" customHeight="1" thickTop="1">
      <c r="A40" s="18"/>
      <c r="B40" s="18"/>
      <c r="C40" s="34"/>
      <c r="D40" s="41"/>
      <c r="E40" s="8"/>
      <c r="F40" s="8"/>
      <c r="G40" s="8"/>
      <c r="H40" s="8"/>
      <c r="I40" s="8"/>
      <c r="J40" s="8"/>
      <c r="K40" s="8"/>
    </row>
    <row r="41" spans="1:11" ht="20.25" customHeight="1" thickBot="1">
      <c r="A41" s="50" t="s">
        <v>97</v>
      </c>
      <c r="B41" s="18"/>
      <c r="C41" s="34">
        <v>14</v>
      </c>
      <c r="D41" s="10"/>
      <c r="E41" s="62">
        <v>0.51</v>
      </c>
      <c r="F41" s="63"/>
      <c r="G41" s="62">
        <v>0.4</v>
      </c>
      <c r="H41" s="63"/>
      <c r="I41" s="62">
        <v>0.25</v>
      </c>
      <c r="J41" s="63"/>
      <c r="K41" s="62">
        <v>0.21</v>
      </c>
    </row>
    <row r="42" spans="1:11" ht="20.25" customHeight="1" thickTop="1">
      <c r="A42" s="18"/>
      <c r="B42" s="18"/>
      <c r="C42" s="34"/>
      <c r="D42" s="41"/>
      <c r="E42" s="8"/>
      <c r="F42" s="8"/>
      <c r="G42" s="8"/>
      <c r="H42" s="8"/>
      <c r="I42" s="8"/>
      <c r="J42" s="8"/>
      <c r="K42" s="8"/>
    </row>
    <row r="43" spans="1:11" ht="20.25" customHeight="1">
      <c r="A43" s="35" t="s">
        <v>27</v>
      </c>
      <c r="B43" s="35"/>
      <c r="C43" s="35"/>
      <c r="D43" s="35"/>
      <c r="E43" s="35"/>
      <c r="F43" s="35"/>
      <c r="G43" s="35"/>
      <c r="H43" s="1"/>
      <c r="I43" s="1"/>
      <c r="J43" s="1"/>
      <c r="K43" s="1"/>
    </row>
    <row r="44" spans="1:11" ht="20.25" customHeight="1">
      <c r="A44" s="35" t="s">
        <v>28</v>
      </c>
      <c r="B44" s="35"/>
      <c r="C44" s="35"/>
      <c r="D44" s="35"/>
      <c r="E44" s="35"/>
      <c r="F44" s="35"/>
      <c r="G44" s="35"/>
      <c r="H44" s="1"/>
      <c r="I44" s="1"/>
      <c r="J44" s="1"/>
      <c r="K44" s="1"/>
    </row>
    <row r="45" spans="1:11" ht="20.25" customHeight="1">
      <c r="A45" s="37" t="s">
        <v>150</v>
      </c>
      <c r="B45" s="37"/>
      <c r="C45" s="52"/>
      <c r="D45" s="53"/>
      <c r="E45" s="53"/>
      <c r="F45" s="53"/>
      <c r="G45" s="53"/>
      <c r="H45" s="1"/>
      <c r="I45" s="1"/>
      <c r="J45" s="1"/>
      <c r="K45" s="1"/>
    </row>
    <row r="46" spans="1:11" ht="20.25" customHeight="1">
      <c r="A46" s="2"/>
      <c r="B46" s="2"/>
      <c r="C46" s="34"/>
      <c r="D46" s="1"/>
      <c r="E46" s="1"/>
      <c r="F46" s="1"/>
      <c r="G46" s="1"/>
      <c r="H46" s="1"/>
      <c r="I46" s="1"/>
      <c r="J46" s="1"/>
      <c r="K46" s="21" t="s">
        <v>103</v>
      </c>
    </row>
    <row r="47" spans="1:11" ht="20.25" customHeight="1">
      <c r="A47" s="18"/>
      <c r="B47" s="18"/>
      <c r="C47" s="34"/>
      <c r="D47" s="1"/>
      <c r="E47" s="258" t="s">
        <v>0</v>
      </c>
      <c r="F47" s="258"/>
      <c r="G47" s="258"/>
      <c r="H47" s="38"/>
      <c r="I47" s="258" t="s">
        <v>39</v>
      </c>
      <c r="J47" s="258"/>
      <c r="K47" s="258"/>
    </row>
    <row r="48" spans="1:11" ht="20.25" customHeight="1">
      <c r="A48" s="18"/>
      <c r="B48" s="18"/>
      <c r="C48" s="34"/>
      <c r="D48" s="1"/>
      <c r="E48" s="256" t="s">
        <v>7</v>
      </c>
      <c r="F48" s="256"/>
      <c r="G48" s="256"/>
      <c r="H48" s="38"/>
      <c r="I48" s="256" t="s">
        <v>7</v>
      </c>
      <c r="J48" s="256"/>
      <c r="K48" s="256"/>
    </row>
    <row r="49" spans="1:11" ht="20.25" customHeight="1">
      <c r="A49" s="18"/>
      <c r="B49" s="18"/>
      <c r="C49" s="34"/>
      <c r="D49" s="1"/>
      <c r="E49" s="265" t="s">
        <v>151</v>
      </c>
      <c r="F49" s="265"/>
      <c r="G49" s="265"/>
      <c r="H49" s="39"/>
      <c r="I49" s="265" t="s">
        <v>151</v>
      </c>
      <c r="J49" s="265"/>
      <c r="K49" s="265"/>
    </row>
    <row r="50" spans="1:11" ht="20.25" customHeight="1">
      <c r="A50" s="36"/>
      <c r="B50" s="36"/>
      <c r="C50" s="36"/>
      <c r="D50" s="1"/>
      <c r="E50" s="266" t="s">
        <v>102</v>
      </c>
      <c r="F50" s="266"/>
      <c r="G50" s="266"/>
      <c r="H50" s="39"/>
      <c r="I50" s="266" t="s">
        <v>102</v>
      </c>
      <c r="J50" s="266"/>
      <c r="K50" s="266"/>
    </row>
    <row r="51" spans="1:11" ht="20.25" customHeight="1">
      <c r="A51" s="18"/>
      <c r="B51" s="18"/>
      <c r="C51" s="34" t="s">
        <v>40</v>
      </c>
      <c r="D51" s="1"/>
      <c r="E51" s="54" t="s">
        <v>181</v>
      </c>
      <c r="F51" s="39"/>
      <c r="G51" s="54" t="s">
        <v>165</v>
      </c>
      <c r="H51" s="39"/>
      <c r="I51" s="54" t="s">
        <v>181</v>
      </c>
      <c r="J51" s="39"/>
      <c r="K51" s="54" t="s">
        <v>165</v>
      </c>
    </row>
    <row r="52" spans="1:11" ht="20.25" customHeight="1">
      <c r="A52" s="40"/>
      <c r="B52" s="18"/>
      <c r="C52" s="34"/>
      <c r="D52" s="1"/>
      <c r="E52" s="34"/>
      <c r="F52" s="34"/>
      <c r="G52" s="34"/>
      <c r="H52" s="34"/>
      <c r="I52" s="34"/>
      <c r="J52" s="34"/>
      <c r="K52" s="34"/>
    </row>
    <row r="53" spans="1:11" ht="20.25" customHeight="1">
      <c r="A53" s="18" t="s">
        <v>62</v>
      </c>
      <c r="B53" s="2"/>
      <c r="C53" s="34"/>
      <c r="D53" s="41"/>
      <c r="E53" s="13">
        <f>E34</f>
        <v>5152941</v>
      </c>
      <c r="F53" s="13"/>
      <c r="G53" s="13">
        <f>G34</f>
        <v>3975766</v>
      </c>
      <c r="H53" s="13"/>
      <c r="I53" s="13">
        <f>I34</f>
        <v>1980327</v>
      </c>
      <c r="J53" s="13"/>
      <c r="K53" s="13">
        <f>K34</f>
        <v>1628147</v>
      </c>
    </row>
    <row r="54" spans="1:11" ht="20.25" customHeight="1">
      <c r="A54" s="2"/>
      <c r="B54" s="2"/>
      <c r="C54" s="34"/>
      <c r="D54" s="41"/>
      <c r="E54" s="6"/>
      <c r="F54" s="6"/>
      <c r="G54" s="6"/>
      <c r="H54" s="6"/>
      <c r="I54" s="6"/>
      <c r="J54" s="6"/>
      <c r="K54" s="6"/>
    </row>
    <row r="55" spans="1:11" ht="20.25" customHeight="1">
      <c r="A55" s="18" t="s">
        <v>112</v>
      </c>
      <c r="B55" s="2"/>
      <c r="C55" s="34"/>
      <c r="D55" s="41"/>
      <c r="E55" s="6"/>
      <c r="F55" s="6"/>
      <c r="G55" s="6"/>
      <c r="H55" s="6"/>
      <c r="I55" s="6"/>
      <c r="J55" s="6"/>
      <c r="K55" s="6"/>
    </row>
    <row r="56" spans="1:11" ht="20.25" customHeight="1">
      <c r="A56" s="40" t="s">
        <v>169</v>
      </c>
      <c r="B56" s="2"/>
      <c r="C56" s="34"/>
      <c r="D56" s="41"/>
      <c r="E56" s="6"/>
      <c r="F56" s="6"/>
      <c r="G56" s="6"/>
      <c r="H56" s="6"/>
      <c r="I56" s="6"/>
      <c r="J56" s="6"/>
      <c r="K56" s="6"/>
    </row>
    <row r="57" spans="1:11" ht="20.25" customHeight="1">
      <c r="A57" s="40" t="s">
        <v>178</v>
      </c>
      <c r="B57" s="2"/>
      <c r="C57" s="34"/>
      <c r="D57" s="41"/>
      <c r="E57" s="6"/>
      <c r="F57" s="6"/>
      <c r="G57" s="6"/>
      <c r="H57" s="6"/>
      <c r="I57" s="6"/>
      <c r="J57" s="6"/>
      <c r="K57" s="6"/>
    </row>
    <row r="58" spans="1:11" ht="20.25" customHeight="1">
      <c r="A58" s="23" t="s">
        <v>172</v>
      </c>
      <c r="B58" s="18"/>
      <c r="C58" s="34"/>
      <c r="D58" s="41"/>
      <c r="E58" s="70">
        <v>0</v>
      </c>
      <c r="F58" s="8"/>
      <c r="G58" s="70">
        <v>-14186</v>
      </c>
      <c r="H58" s="8"/>
      <c r="I58" s="20">
        <v>0</v>
      </c>
      <c r="J58" s="8"/>
      <c r="K58" s="20">
        <v>0</v>
      </c>
    </row>
    <row r="59" spans="1:11" ht="20.25" customHeight="1">
      <c r="A59" s="23" t="s">
        <v>185</v>
      </c>
      <c r="B59" s="18"/>
      <c r="C59" s="34"/>
      <c r="D59" s="41"/>
      <c r="E59" s="70">
        <v>-2473</v>
      </c>
      <c r="F59" s="8"/>
      <c r="G59" s="70">
        <v>-12433</v>
      </c>
      <c r="H59" s="8"/>
      <c r="I59" s="20">
        <v>0</v>
      </c>
      <c r="J59" s="8"/>
      <c r="K59" s="20">
        <v>0</v>
      </c>
    </row>
    <row r="60" spans="1:11" ht="20.25" customHeight="1">
      <c r="A60" s="40" t="s">
        <v>170</v>
      </c>
      <c r="B60" s="2"/>
      <c r="C60" s="34"/>
      <c r="D60" s="41"/>
      <c r="E60" s="6"/>
      <c r="F60" s="6"/>
      <c r="G60" s="6"/>
      <c r="H60" s="6"/>
      <c r="I60" s="6"/>
      <c r="J60" s="6"/>
      <c r="K60" s="6"/>
    </row>
    <row r="61" spans="1:11" ht="20.25" customHeight="1">
      <c r="A61" s="40" t="s">
        <v>178</v>
      </c>
      <c r="B61" s="2"/>
      <c r="C61" s="34"/>
      <c r="D61" s="41"/>
      <c r="E61" s="6"/>
      <c r="F61" s="6"/>
      <c r="G61" s="6"/>
      <c r="H61" s="6"/>
      <c r="I61" s="6"/>
      <c r="J61" s="6"/>
      <c r="K61" s="6"/>
    </row>
    <row r="62" spans="1:11" ht="20.25" customHeight="1">
      <c r="A62" s="23" t="s">
        <v>164</v>
      </c>
      <c r="B62" s="2"/>
      <c r="C62" s="34"/>
      <c r="D62" s="41"/>
      <c r="E62" s="51"/>
      <c r="F62" s="6"/>
      <c r="G62" s="51"/>
      <c r="H62" s="6"/>
      <c r="I62" s="70"/>
      <c r="J62" s="6"/>
      <c r="K62" s="70"/>
    </row>
    <row r="63" spans="1:11" ht="20.25" customHeight="1">
      <c r="A63" s="23" t="s">
        <v>163</v>
      </c>
      <c r="B63" s="2"/>
      <c r="C63" s="34"/>
      <c r="D63" s="41"/>
      <c r="E63" s="6">
        <v>524086</v>
      </c>
      <c r="F63" s="6"/>
      <c r="G63" s="6">
        <v>-7827</v>
      </c>
      <c r="H63" s="6"/>
      <c r="I63" s="70">
        <v>0</v>
      </c>
      <c r="J63" s="6"/>
      <c r="K63" s="70">
        <v>0</v>
      </c>
    </row>
    <row r="64" spans="1:11" ht="20.25" customHeight="1">
      <c r="A64" s="23" t="s">
        <v>174</v>
      </c>
      <c r="B64" s="2"/>
      <c r="C64" s="34"/>
      <c r="D64" s="41"/>
      <c r="E64" s="6"/>
      <c r="F64" s="6"/>
      <c r="G64" s="6"/>
      <c r="H64" s="6"/>
      <c r="I64" s="70"/>
      <c r="J64" s="6"/>
      <c r="K64" s="70"/>
    </row>
    <row r="65" spans="1:11" ht="20.25" customHeight="1">
      <c r="A65" s="23" t="s">
        <v>175</v>
      </c>
      <c r="B65" s="2"/>
      <c r="C65" s="34"/>
      <c r="D65" s="41"/>
      <c r="E65" s="6">
        <v>0</v>
      </c>
      <c r="F65" s="6"/>
      <c r="G65" s="6">
        <v>-1017735</v>
      </c>
      <c r="H65" s="6"/>
      <c r="I65" s="70">
        <v>0</v>
      </c>
      <c r="J65" s="6"/>
      <c r="K65" s="70">
        <v>0</v>
      </c>
    </row>
    <row r="66" spans="1:11" ht="20.25" customHeight="1">
      <c r="A66" s="23" t="s">
        <v>75</v>
      </c>
      <c r="B66" s="2"/>
      <c r="C66" s="34"/>
      <c r="D66" s="41"/>
      <c r="E66" s="11">
        <v>111792</v>
      </c>
      <c r="F66" s="6"/>
      <c r="G66" s="11">
        <v>-1668320</v>
      </c>
      <c r="H66" s="6"/>
      <c r="I66" s="65">
        <v>0</v>
      </c>
      <c r="J66" s="6"/>
      <c r="K66" s="65">
        <v>0</v>
      </c>
    </row>
    <row r="67" spans="1:11" s="50" customFormat="1" ht="20.25" customHeight="1">
      <c r="A67" s="18" t="s">
        <v>138</v>
      </c>
      <c r="B67" s="18"/>
      <c r="C67" s="49"/>
      <c r="D67" s="10"/>
      <c r="E67" s="13"/>
      <c r="F67" s="8"/>
      <c r="G67" s="13"/>
      <c r="H67" s="8"/>
      <c r="I67" s="33"/>
      <c r="J67" s="8"/>
      <c r="K67" s="33"/>
    </row>
    <row r="68" spans="1:11" s="50" customFormat="1" ht="20.25" customHeight="1">
      <c r="A68" s="18" t="s">
        <v>176</v>
      </c>
      <c r="B68" s="18"/>
      <c r="C68" s="49"/>
      <c r="D68" s="10"/>
      <c r="E68" s="13">
        <f>SUM(E58:E66)</f>
        <v>633405</v>
      </c>
      <c r="F68" s="8"/>
      <c r="G68" s="13">
        <f>SUM(G58:G66)</f>
        <v>-2720501</v>
      </c>
      <c r="H68" s="8"/>
      <c r="I68" s="13">
        <f>SUM(I58:I66)</f>
        <v>0</v>
      </c>
      <c r="J68" s="8"/>
      <c r="K68" s="13">
        <f>SUM(K58:K66)</f>
        <v>0</v>
      </c>
    </row>
    <row r="69" spans="1:11" s="68" customFormat="1" ht="20.25" customHeight="1">
      <c r="A69" s="42" t="s">
        <v>177</v>
      </c>
      <c r="B69" s="66"/>
      <c r="C69" s="34"/>
      <c r="D69" s="32"/>
      <c r="E69" s="31">
        <v>32505</v>
      </c>
      <c r="F69" s="67"/>
      <c r="G69" s="31">
        <v>-87635</v>
      </c>
      <c r="H69" s="67"/>
      <c r="I69" s="65">
        <v>0</v>
      </c>
      <c r="J69" s="67"/>
      <c r="K69" s="65">
        <v>0</v>
      </c>
    </row>
    <row r="70" spans="1:11" ht="20.25" customHeight="1">
      <c r="A70" s="18" t="s">
        <v>113</v>
      </c>
      <c r="B70" s="18"/>
      <c r="C70" s="34"/>
      <c r="D70" s="41"/>
      <c r="E70" s="6"/>
      <c r="F70" s="4"/>
      <c r="G70" s="6"/>
      <c r="H70" s="6"/>
      <c r="I70" s="6"/>
      <c r="J70" s="6"/>
      <c r="K70" s="6"/>
    </row>
    <row r="71" spans="1:11" ht="20.25" customHeight="1">
      <c r="A71" s="18" t="s">
        <v>179</v>
      </c>
      <c r="B71" s="18"/>
      <c r="C71" s="34"/>
      <c r="D71" s="41"/>
      <c r="E71" s="46">
        <f>E68-E69</f>
        <v>600900</v>
      </c>
      <c r="F71" s="8"/>
      <c r="G71" s="46">
        <f>G68-G69</f>
        <v>-2632866</v>
      </c>
      <c r="H71" s="13"/>
      <c r="I71" s="46">
        <f>SUM(I68:I69)</f>
        <v>0</v>
      </c>
      <c r="J71" s="13"/>
      <c r="K71" s="46">
        <f>SUM(K68:K69)</f>
        <v>0</v>
      </c>
    </row>
    <row r="72" spans="1:11" ht="20.25" customHeight="1">
      <c r="A72" s="18" t="s">
        <v>114</v>
      </c>
      <c r="B72" s="2"/>
      <c r="C72" s="34"/>
      <c r="D72" s="41"/>
      <c r="E72" s="20"/>
      <c r="F72" s="4"/>
      <c r="G72" s="20"/>
      <c r="H72" s="6"/>
      <c r="I72" s="17"/>
      <c r="J72" s="6"/>
      <c r="K72" s="17"/>
    </row>
    <row r="73" spans="1:11" ht="20.25" customHeight="1" thickBot="1">
      <c r="A73" s="18" t="s">
        <v>115</v>
      </c>
      <c r="B73" s="2"/>
      <c r="C73" s="34"/>
      <c r="D73" s="41"/>
      <c r="E73" s="15">
        <f>E53+E71</f>
        <v>5753841</v>
      </c>
      <c r="F73" s="8"/>
      <c r="G73" s="15">
        <f>G53+G71</f>
        <v>1342900</v>
      </c>
      <c r="H73" s="13"/>
      <c r="I73" s="15">
        <f>I53+I71</f>
        <v>1980327</v>
      </c>
      <c r="J73" s="13"/>
      <c r="K73" s="15">
        <f>K53+K71</f>
        <v>1628147</v>
      </c>
    </row>
    <row r="74" spans="1:11" ht="20.25" customHeight="1" thickTop="1">
      <c r="A74" s="2"/>
      <c r="B74" s="2"/>
      <c r="C74" s="34"/>
      <c r="D74" s="41"/>
      <c r="E74" s="20"/>
      <c r="F74" s="20"/>
      <c r="G74" s="20"/>
      <c r="H74" s="20"/>
      <c r="I74" s="17"/>
      <c r="J74" s="6"/>
      <c r="K74" s="17"/>
    </row>
    <row r="75" spans="1:11" ht="20.25" customHeight="1">
      <c r="A75" s="18" t="s">
        <v>121</v>
      </c>
      <c r="B75" s="18"/>
      <c r="C75" s="34"/>
      <c r="D75" s="41"/>
      <c r="E75" s="13"/>
      <c r="F75" s="8"/>
      <c r="G75" s="13"/>
      <c r="H75" s="8"/>
      <c r="I75" s="13"/>
      <c r="J75" s="8"/>
      <c r="K75" s="13"/>
    </row>
    <row r="76" spans="1:11" ht="20.25" customHeight="1">
      <c r="A76" s="18" t="s">
        <v>116</v>
      </c>
      <c r="B76" s="18"/>
      <c r="C76" s="34"/>
      <c r="D76" s="41"/>
      <c r="E76" s="13"/>
      <c r="F76" s="8"/>
      <c r="G76" s="13"/>
      <c r="H76" s="8"/>
      <c r="I76" s="13"/>
      <c r="J76" s="8"/>
      <c r="K76" s="13"/>
    </row>
    <row r="77" spans="1:11" ht="20.25" customHeight="1">
      <c r="A77" s="23" t="s">
        <v>63</v>
      </c>
      <c r="B77" s="2"/>
      <c r="C77" s="34"/>
      <c r="D77" s="41"/>
      <c r="E77" s="6">
        <v>4946540</v>
      </c>
      <c r="F77" s="6"/>
      <c r="G77" s="6">
        <v>-763160</v>
      </c>
      <c r="H77" s="24"/>
      <c r="I77" s="27">
        <v>1971058</v>
      </c>
      <c r="J77" s="24"/>
      <c r="K77" s="27">
        <v>1628147</v>
      </c>
    </row>
    <row r="78" spans="1:11" ht="20.25" customHeight="1">
      <c r="A78" s="23" t="s">
        <v>111</v>
      </c>
      <c r="B78" s="18"/>
      <c r="C78" s="34"/>
      <c r="D78" s="41"/>
      <c r="E78" s="48">
        <v>809179</v>
      </c>
      <c r="F78" s="4"/>
      <c r="G78" s="48">
        <v>2106066</v>
      </c>
      <c r="H78" s="8"/>
      <c r="I78" s="65" t="s">
        <v>95</v>
      </c>
      <c r="J78" s="67"/>
      <c r="K78" s="65">
        <v>0</v>
      </c>
    </row>
    <row r="79" spans="1:11" s="50" customFormat="1" ht="20.25" customHeight="1">
      <c r="A79" s="18" t="s">
        <v>121</v>
      </c>
      <c r="B79" s="18"/>
      <c r="C79" s="49"/>
      <c r="D79" s="10"/>
      <c r="E79" s="13"/>
      <c r="F79" s="8"/>
      <c r="G79" s="13"/>
      <c r="H79" s="8"/>
      <c r="I79" s="13"/>
      <c r="J79" s="8"/>
      <c r="K79" s="13"/>
    </row>
    <row r="80" spans="1:11" ht="20.25" customHeight="1" thickBot="1">
      <c r="A80" s="18" t="s">
        <v>115</v>
      </c>
      <c r="B80" s="2"/>
      <c r="C80" s="34"/>
      <c r="D80" s="41"/>
      <c r="E80" s="15">
        <f>SUM(E77:E78)</f>
        <v>5755719</v>
      </c>
      <c r="F80" s="8"/>
      <c r="G80" s="15">
        <f>SUM(G77:G78)</f>
        <v>1342906</v>
      </c>
      <c r="H80" s="8"/>
      <c r="I80" s="15">
        <f>SUM(I77:I78)</f>
        <v>1971058</v>
      </c>
      <c r="J80" s="8"/>
      <c r="K80" s="15">
        <f>SUM(K77:K78)</f>
        <v>1628147</v>
      </c>
    </row>
    <row r="81" spans="1:11" ht="20.25" customHeight="1" thickTop="1">
      <c r="A81" s="18"/>
      <c r="B81" s="2"/>
      <c r="C81" s="34"/>
      <c r="D81" s="41"/>
      <c r="E81" s="13"/>
      <c r="F81" s="6"/>
      <c r="G81" s="13"/>
      <c r="H81" s="6"/>
      <c r="I81" s="13"/>
      <c r="J81" s="4"/>
      <c r="K81" s="13"/>
    </row>
    <row r="82" spans="2:11" s="50" customFormat="1" ht="20.25" customHeight="1">
      <c r="B82" s="18"/>
      <c r="C82" s="34"/>
      <c r="D82" s="10"/>
      <c r="E82" s="64"/>
      <c r="F82" s="63"/>
      <c r="G82" s="64"/>
      <c r="H82" s="63"/>
      <c r="I82" s="64"/>
      <c r="J82" s="63"/>
      <c r="K82" s="64"/>
    </row>
    <row r="83" spans="2:11" s="50" customFormat="1" ht="20.25" customHeight="1">
      <c r="B83" s="18"/>
      <c r="C83" s="34"/>
      <c r="D83" s="10"/>
      <c r="E83" s="64"/>
      <c r="F83" s="63"/>
      <c r="G83" s="64"/>
      <c r="H83" s="63"/>
      <c r="I83" s="64"/>
      <c r="J83" s="63"/>
      <c r="K83" s="64"/>
    </row>
    <row r="84" spans="2:11" s="50" customFormat="1" ht="20.25" customHeight="1">
      <c r="B84" s="18"/>
      <c r="C84" s="34"/>
      <c r="D84" s="10"/>
      <c r="E84" s="64"/>
      <c r="F84" s="63"/>
      <c r="G84" s="64"/>
      <c r="H84" s="63"/>
      <c r="I84" s="64"/>
      <c r="J84" s="63"/>
      <c r="K84" s="64"/>
    </row>
    <row r="85" spans="2:11" s="50" customFormat="1" ht="20.25" customHeight="1">
      <c r="B85" s="18"/>
      <c r="C85" s="34"/>
      <c r="D85" s="10"/>
      <c r="E85" s="64"/>
      <c r="F85" s="63"/>
      <c r="G85" s="64"/>
      <c r="H85" s="63"/>
      <c r="I85" s="64"/>
      <c r="J85" s="63"/>
      <c r="K85" s="64"/>
    </row>
  </sheetData>
  <sheetProtection/>
  <mergeCells count="16">
    <mergeCell ref="E49:G49"/>
    <mergeCell ref="E50:G50"/>
    <mergeCell ref="I49:K49"/>
    <mergeCell ref="I50:K50"/>
    <mergeCell ref="E6:G6"/>
    <mergeCell ref="I6:K6"/>
    <mergeCell ref="E48:G48"/>
    <mergeCell ref="I48:K48"/>
    <mergeCell ref="E47:G47"/>
    <mergeCell ref="I47:K47"/>
    <mergeCell ref="E5:G5"/>
    <mergeCell ref="I5:K5"/>
    <mergeCell ref="E7:G7"/>
    <mergeCell ref="E8:G8"/>
    <mergeCell ref="I7:K7"/>
    <mergeCell ref="I8:K8"/>
  </mergeCells>
  <printOptions/>
  <pageMargins left="0.7" right="0.7" top="0.48" bottom="0.5" header="0.5" footer="0.5"/>
  <pageSetup firstPageNumber="6" useFirstPageNumber="1" horizontalDpi="600" verticalDpi="600" orientation="portrait" paperSize="9" scale="92" r:id="rId1"/>
  <headerFooter alignWithMargins="0">
    <oddFooter>&amp;LThe accompanying notes are an integral part of these financial statements.
&amp;C&amp;P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Kantaporn, Jangjittum</cp:lastModifiedBy>
  <cp:lastPrinted>2019-08-09T09:46:43Z</cp:lastPrinted>
  <dcterms:created xsi:type="dcterms:W3CDTF">2005-02-11T01:43:17Z</dcterms:created>
  <dcterms:modified xsi:type="dcterms:W3CDTF">2019-08-13T07:10:59Z</dcterms:modified>
  <cp:category/>
  <cp:version/>
  <cp:contentType/>
  <cp:contentStatus/>
</cp:coreProperties>
</file>